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445" activeTab="0"/>
  </bookViews>
  <sheets>
    <sheet name="kopvertejums" sheetId="1" r:id="rId1"/>
    <sheet name="starpt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<sst xmlns="http://schemas.openxmlformats.org/spreadsheetml/2006/main" count="248" uniqueCount="194">
  <si>
    <t>Uzvārds</t>
  </si>
  <si>
    <t>LC</t>
  </si>
  <si>
    <t>par BC</t>
  </si>
  <si>
    <t>x1.5</t>
  </si>
  <si>
    <t>starp-taut</t>
  </si>
  <si>
    <t>EC</t>
  </si>
  <si>
    <t>PC</t>
  </si>
  <si>
    <t>kopā</t>
  </si>
  <si>
    <t>H2O sports</t>
  </si>
  <si>
    <t>Mēmeles sports</t>
  </si>
  <si>
    <t>KRT</t>
  </si>
  <si>
    <t>Mārtiņš Morozs</t>
  </si>
  <si>
    <t>Artūrs Brolītis</t>
  </si>
  <si>
    <t>Kristaps Sīlis</t>
  </si>
  <si>
    <t>Kristaps Paegle</t>
  </si>
  <si>
    <t>Pēteris Pelnēns</t>
  </si>
  <si>
    <t>Raivis Borkovskis</t>
  </si>
  <si>
    <t>Toms Kuķalks</t>
  </si>
  <si>
    <t>Ņikita Rjabcevs</t>
  </si>
  <si>
    <t>Jānis Kuķalks</t>
  </si>
  <si>
    <t>Paisums</t>
  </si>
  <si>
    <t>Gatis Gibners</t>
  </si>
  <si>
    <t>Valts Sīlis</t>
  </si>
  <si>
    <t>Jānis Lodiņš</t>
  </si>
  <si>
    <t>Oļegs Sintnieks</t>
  </si>
  <si>
    <t>Edgars Hamiduļins</t>
  </si>
  <si>
    <t>Kaspars Stūris</t>
  </si>
  <si>
    <t>ind.</t>
  </si>
  <si>
    <t>Uldis Tiltiņš</t>
  </si>
  <si>
    <t>Lauris Gūtmanis</t>
  </si>
  <si>
    <t>Dainis Podžuks</t>
  </si>
  <si>
    <t>Kārlis Zvilna</t>
  </si>
  <si>
    <t>Kristaps Stūris</t>
  </si>
  <si>
    <t>Andis Ratnieks</t>
  </si>
  <si>
    <t>Raimonds Kuķalks</t>
  </si>
  <si>
    <t>Edgars Dambis</t>
  </si>
  <si>
    <t>Uģis Gross</t>
  </si>
  <si>
    <t>Mārtiņš Bergholcs</t>
  </si>
  <si>
    <t>Gints Rozenbergs</t>
  </si>
  <si>
    <t>Vladimirs Toreko</t>
  </si>
  <si>
    <t>Silvestrs Palaps</t>
  </si>
  <si>
    <t>Uldis Filipovičs</t>
  </si>
  <si>
    <t>Aleksandrs Uškanovs</t>
  </si>
  <si>
    <t>Jānis Avens</t>
  </si>
  <si>
    <t>Zigfrīds Bitainis</t>
  </si>
  <si>
    <t>Ēriks Ķiepe-Kipge</t>
  </si>
  <si>
    <t>Edvīns Zālītis</t>
  </si>
  <si>
    <t>Pēteris Petrovskis</t>
  </si>
  <si>
    <t>Valdis Kuķalks</t>
  </si>
  <si>
    <t>Oļegs Kutepovs</t>
  </si>
  <si>
    <t>Oskars Rijnieks</t>
  </si>
  <si>
    <t>Lotārs Millers</t>
  </si>
  <si>
    <t>Māris Zemracis</t>
  </si>
  <si>
    <t>Kaspars Bumbiers</t>
  </si>
  <si>
    <t>Māris Vasiļevskis</t>
  </si>
  <si>
    <t>Pēteris Rudēvičs</t>
  </si>
  <si>
    <t>Aivars Lenerts</t>
  </si>
  <si>
    <t>Andris Priedītis</t>
  </si>
  <si>
    <t>vieta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</si>
  <si>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</si>
  <si>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</si>
  <si>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</si>
  <si>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</si>
  <si>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</si>
  <si>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</si>
  <si>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</si>
  <si>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</si>
  <si>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</si>
  <si>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</si>
  <si>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</si>
  <si>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</si>
  <si>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</si>
  <si>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</si>
  <si>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</si>
  <si>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</si>
  <si>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</si>
  <si>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</si>
  <si>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</si>
  <si>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</si>
  <si>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</si>
  <si>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</si>
  <si>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</si>
  <si>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</si>
  <si>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</si>
  <si>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</si>
  <si>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</si>
  <si>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</si>
  <si>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</si>
  <si>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</si>
  <si>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</si>
  <si>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</si>
  <si>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</si>
  <si>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</si>
  <si>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</si>
  <si>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</si>
  <si>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</si>
  <si>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</si>
  <si>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</si>
  <si>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</si>
  <si>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</si>
  <si>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</si>
  <si>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</si>
  <si>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</si>
  <si>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</si>
  <si>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</si>
  <si>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Vārds Uzvārds</t>
  </si>
  <si>
    <t>Rjabcev Vladimir</t>
  </si>
  <si>
    <t>Toreko Andrey</t>
  </si>
  <si>
    <t>4.v.Class 3, Pēterburga, Rus,4.07.</t>
  </si>
  <si>
    <t>Shiller Dmitry</t>
  </si>
  <si>
    <t>9.v.Class 3, Pēterburga, Rus,4.07.</t>
  </si>
  <si>
    <t>Gross Uģis</t>
  </si>
  <si>
    <t>DSQ, S-550,Riesa, GER, 06.06.</t>
  </si>
  <si>
    <t>3.v.JT250, Šcecina, POL, 27.06.</t>
  </si>
  <si>
    <t>7.v.JT250, Šcecina, POL, 27.06.</t>
  </si>
  <si>
    <t>5.v.O-350, Varšava, POL, 15.08.</t>
  </si>
  <si>
    <t>DNF, O-700,Chidedz, POL., 22.08.</t>
  </si>
  <si>
    <t>DNS,JT250, Šcecina, POL, 27.06.</t>
  </si>
  <si>
    <t>2.v.O-350, Trhovky, POL, 13.06.</t>
  </si>
  <si>
    <t>1.v.S-550, Aluksne, LAT, 18.07.</t>
  </si>
  <si>
    <t>5.v.S-550, Aluksne, LAT, 18.07.</t>
  </si>
  <si>
    <t>9.v.S-550, Aluksne, LAT, 18.07.</t>
  </si>
  <si>
    <t>10.v.S-550, Aluksne, LAT, 18.07.</t>
  </si>
  <si>
    <t>12.v.S-550, Aluksne, LAT, 18.07.</t>
  </si>
  <si>
    <t>14.v.S-550, Aluksne, LAT, 18.07.</t>
  </si>
  <si>
    <t>Filipovics Uldis</t>
  </si>
  <si>
    <t>Rozenbergs Gints</t>
  </si>
  <si>
    <t>Palaps Silvis</t>
  </si>
  <si>
    <t>Punkti</t>
  </si>
  <si>
    <t>Pasaulse čempionāti</t>
  </si>
  <si>
    <t>Eiropas čempionāti</t>
  </si>
  <si>
    <t>Starptautiskas sacensības</t>
  </si>
  <si>
    <t>vieta,klase, pilsēta, valsts, datums</t>
  </si>
  <si>
    <t>1.v.S-550,Šrem, POL,29.08.</t>
  </si>
  <si>
    <t>5.v.,S-550,Varšava,POL,15.08.</t>
  </si>
  <si>
    <t>1.v.,JT250,Varšava,POL,15.08.</t>
  </si>
  <si>
    <t>Rjabcevs Nikita</t>
  </si>
  <si>
    <t>1.v.,JT-250,Pēterburga,RUS,3.10.</t>
  </si>
  <si>
    <t>Lodiņš Jānis</t>
  </si>
  <si>
    <t>5.v.,T-550,Pēterburga,RUS,3.10.</t>
  </si>
  <si>
    <t>Sīlis Valsts</t>
  </si>
  <si>
    <t>2.v.,T-400,Pēterburga,RUS,3.10.</t>
  </si>
  <si>
    <t>1.v.,S-550,Pēterburga,RUS,3.10.</t>
  </si>
  <si>
    <t>2.v.,O-500,Pēterburga,RUS,3.10.</t>
  </si>
  <si>
    <t>Dedumets Edgars</t>
  </si>
  <si>
    <t>7.v.T400, Jurmala, LAT, 29.08.</t>
  </si>
  <si>
    <t>8.v.T400, Jurmala, LAT, 29.08.</t>
  </si>
  <si>
    <t>9.v.T400, Jurmala, LAT, 29.08.</t>
  </si>
  <si>
    <t>Morozs Mārtiņš</t>
  </si>
  <si>
    <t>Paegle Kristaps</t>
  </si>
  <si>
    <t>Brolītis Artūrs</t>
  </si>
  <si>
    <t>Ķiepe Ēriks</t>
  </si>
  <si>
    <t>Bitainis Zigis</t>
  </si>
  <si>
    <t>Bergholcs Mārtiņš</t>
  </si>
  <si>
    <t>Toreko Vladimirs</t>
  </si>
  <si>
    <t>Gibners Gatis</t>
  </si>
  <si>
    <t>1.v. O-500,Tartu, EST, 06.06.</t>
  </si>
  <si>
    <t>DNF, O-500, Tartu, EST, 18.09.</t>
  </si>
  <si>
    <t>1.v., O-500, Tartu, EST, 18.09.</t>
  </si>
  <si>
    <t>4.v.,S-550, Pēterburga, RUS, 3.10.</t>
  </si>
  <si>
    <t>3.v.,S-550, Voru, EST, 5.09.</t>
  </si>
  <si>
    <t>1.v.,S-550, Tartu, EST, 18.09.</t>
  </si>
  <si>
    <t>3.v., OSY-400, Tartu,EST, 06.06.</t>
  </si>
  <si>
    <t>6.v., OSY-400, Tartu,EST, 06.06.</t>
  </si>
  <si>
    <t>3.v., O-500, Vōru, EST, 5.09.</t>
  </si>
  <si>
    <t>2.v., O-500, Tartu, EST, 18.09.</t>
  </si>
  <si>
    <t>1.v., T-400, Tartu, EST, 18.09.</t>
  </si>
  <si>
    <t>Slakteris Uvis</t>
  </si>
  <si>
    <t>Tučkovs Genādijs</t>
  </si>
  <si>
    <t>Avens Jānis</t>
  </si>
  <si>
    <t>Zālītis Edvīns</t>
  </si>
  <si>
    <t>1(HOR)+3(LAT)</t>
  </si>
  <si>
    <t>2(lat)+2(RUS)</t>
  </si>
  <si>
    <t>47.</t>
  </si>
  <si>
    <t>48.</t>
  </si>
  <si>
    <t>Uvis Slakteris</t>
  </si>
  <si>
    <t>Riga Powerboat</t>
  </si>
  <si>
    <t>Genādijs Tučkovs</t>
  </si>
  <si>
    <t>Vladimirs Rjabcevs</t>
  </si>
  <si>
    <t>Andrejs Toreko</t>
  </si>
  <si>
    <t>Garant</t>
  </si>
  <si>
    <t>Dmitrijs Šillers</t>
  </si>
  <si>
    <t>Edgars Dedumets</t>
  </si>
  <si>
    <t>49.</t>
  </si>
  <si>
    <t>50.</t>
  </si>
  <si>
    <t>51.</t>
  </si>
  <si>
    <t>Bumbiers Kaspars</t>
  </si>
  <si>
    <t>5+11+11</t>
  </si>
  <si>
    <t>0+15+13</t>
  </si>
  <si>
    <t>x3</t>
  </si>
  <si>
    <t>6.v.O-700,Jedovnice,CZE,12.09.</t>
  </si>
  <si>
    <t>LIT, EST</t>
  </si>
  <si>
    <t>x0,5</t>
  </si>
  <si>
    <t>LIT+EST</t>
  </si>
</sst>
</file>

<file path=xl/styles.xml><?xml version="1.0" encoding="utf-8"?>
<styleSheet xmlns="http://schemas.openxmlformats.org/spreadsheetml/2006/main">
  <numFmts count="21">
    <numFmt numFmtId="5" formatCode="#,##0\ &quot;Ls&quot;;\-#,##0\ &quot;Ls&quot;"/>
    <numFmt numFmtId="6" formatCode="#,##0\ &quot;Ls&quot;;[Red]\-#,##0\ &quot;Ls&quot;"/>
    <numFmt numFmtId="7" formatCode="#,##0.00\ &quot;Ls&quot;;\-#,##0.00\ &quot;Ls&quot;"/>
    <numFmt numFmtId="8" formatCode="#,##0.00\ &quot;Ls&quot;;[Red]\-#,##0.00\ &quot;Ls&quot;"/>
    <numFmt numFmtId="42" formatCode="_-* #,##0\ &quot;Ls&quot;_-;\-* #,##0\ &quot;Ls&quot;_-;_-* &quot;-&quot;\ &quot;Ls&quot;_-;_-@_-"/>
    <numFmt numFmtId="41" formatCode="_-* #,##0\ _L_s_-;\-* #,##0\ _L_s_-;_-* &quot;-&quot;\ _L_s_-;_-@_-"/>
    <numFmt numFmtId="44" formatCode="_-* #,##0.00\ &quot;Ls&quot;_-;\-* #,##0.00\ &quot;Ls&quot;_-;_-* &quot;-&quot;??\ &quot;Ls&quot;_-;_-@_-"/>
    <numFmt numFmtId="43" formatCode="_-* #,##0.00\ _L_s_-;\-* #,##0.00\ _L_s_-;_-* &quot;-&quot;??\ _L_s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5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2" borderId="1" xfId="0" applyFont="1" applyFill="1" applyBorder="1" applyAlignment="1">
      <alignment/>
    </xf>
    <xf numFmtId="0" fontId="1" fillId="0" borderId="1" xfId="0" applyFont="1" applyBorder="1" applyAlignment="1">
      <alignment horizontal="center"/>
    </xf>
    <xf numFmtId="0" fontId="1" fillId="2" borderId="2" xfId="0" applyFont="1" applyFill="1" applyBorder="1" applyAlignment="1">
      <alignment/>
    </xf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0" fillId="0" borderId="1" xfId="0" applyBorder="1" applyAlignment="1">
      <alignment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/>
    </xf>
    <xf numFmtId="0" fontId="4" fillId="0" borderId="0" xfId="0" applyFont="1" applyAlignment="1">
      <alignment horizontal="center"/>
    </xf>
    <xf numFmtId="0" fontId="4" fillId="3" borderId="1" xfId="0" applyFont="1" applyFill="1" applyBorder="1" applyAlignment="1">
      <alignment horizontal="center" textRotation="90"/>
    </xf>
    <xf numFmtId="0" fontId="0" fillId="0" borderId="1" xfId="0" applyBorder="1" applyAlignment="1">
      <alignment horizontal="center" wrapText="1"/>
    </xf>
    <xf numFmtId="0" fontId="4" fillId="3" borderId="1" xfId="0" applyFont="1" applyFill="1" applyBorder="1" applyAlignment="1">
      <alignment horizontal="center"/>
    </xf>
    <xf numFmtId="0" fontId="3" fillId="0" borderId="1" xfId="0" applyFont="1" applyBorder="1" applyAlignment="1">
      <alignment/>
    </xf>
    <xf numFmtId="0" fontId="0" fillId="4" borderId="1" xfId="0" applyFont="1" applyFill="1" applyBorder="1" applyAlignment="1">
      <alignment horizontal="center"/>
    </xf>
    <xf numFmtId="0" fontId="0" fillId="0" borderId="3" xfId="0" applyBorder="1" applyAlignment="1">
      <alignment/>
    </xf>
    <xf numFmtId="0" fontId="4" fillId="3" borderId="3" xfId="0" applyFont="1" applyFill="1" applyBorder="1" applyAlignment="1">
      <alignment horizontal="center"/>
    </xf>
    <xf numFmtId="0" fontId="3" fillId="0" borderId="3" xfId="0" applyFont="1" applyBorder="1" applyAlignment="1">
      <alignment/>
    </xf>
    <xf numFmtId="0" fontId="4" fillId="3" borderId="2" xfId="0" applyFont="1" applyFill="1" applyBorder="1" applyAlignment="1">
      <alignment horizontal="center"/>
    </xf>
    <xf numFmtId="0" fontId="3" fillId="0" borderId="2" xfId="0" applyFont="1" applyBorder="1" applyAlignment="1">
      <alignment/>
    </xf>
    <xf numFmtId="0" fontId="0" fillId="0" borderId="4" xfId="0" applyBorder="1" applyAlignment="1">
      <alignment/>
    </xf>
    <xf numFmtId="0" fontId="4" fillId="3" borderId="5" xfId="0" applyFont="1" applyFill="1" applyBorder="1" applyAlignment="1">
      <alignment horizontal="center"/>
    </xf>
    <xf numFmtId="0" fontId="3" fillId="0" borderId="5" xfId="0" applyFont="1" applyBorder="1" applyAlignment="1">
      <alignment/>
    </xf>
    <xf numFmtId="0" fontId="0" fillId="0" borderId="6" xfId="0" applyBorder="1" applyAlignment="1">
      <alignment/>
    </xf>
    <xf numFmtId="0" fontId="3" fillId="0" borderId="7" xfId="0" applyFont="1" applyBorder="1" applyAlignment="1">
      <alignment/>
    </xf>
    <xf numFmtId="0" fontId="0" fillId="0" borderId="8" xfId="0" applyBorder="1" applyAlignment="1">
      <alignment/>
    </xf>
    <xf numFmtId="0" fontId="4" fillId="3" borderId="9" xfId="0" applyFont="1" applyFill="1" applyBorder="1" applyAlignment="1">
      <alignment horizontal="center"/>
    </xf>
    <xf numFmtId="0" fontId="3" fillId="0" borderId="9" xfId="0" applyFont="1" applyBorder="1" applyAlignment="1">
      <alignment/>
    </xf>
    <xf numFmtId="0" fontId="0" fillId="4" borderId="9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2" xfId="0" applyBorder="1" applyAlignment="1">
      <alignment horizontal="center"/>
    </xf>
    <xf numFmtId="0" fontId="0" fillId="0" borderId="4" xfId="0" applyFill="1" applyBorder="1" applyAlignment="1">
      <alignment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2" borderId="9" xfId="0" applyFont="1" applyFill="1" applyBorder="1" applyAlignment="1">
      <alignment/>
    </xf>
    <xf numFmtId="0" fontId="1" fillId="0" borderId="9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4" fillId="3" borderId="0" xfId="0" applyFont="1" applyFill="1" applyAlignment="1">
      <alignment horizontal="center"/>
    </xf>
    <xf numFmtId="0" fontId="3" fillId="0" borderId="13" xfId="0" applyFont="1" applyFill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176" fontId="1" fillId="3" borderId="1" xfId="0" applyNumberFormat="1" applyFont="1" applyFill="1" applyBorder="1" applyAlignment="1">
      <alignment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/>
    </xf>
    <xf numFmtId="0" fontId="1" fillId="0" borderId="2" xfId="0" applyFont="1" applyBorder="1" applyAlignment="1">
      <alignment horizontal="right"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/>
    </xf>
    <xf numFmtId="0" fontId="1" fillId="3" borderId="2" xfId="0" applyFont="1" applyFill="1" applyBorder="1" applyAlignment="1">
      <alignment/>
    </xf>
    <xf numFmtId="0" fontId="1" fillId="0" borderId="9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3" borderId="9" xfId="0" applyFont="1" applyFill="1" applyBorder="1" applyAlignment="1">
      <alignment horizontal="center" wrapText="1"/>
    </xf>
    <xf numFmtId="176" fontId="1" fillId="3" borderId="2" xfId="0" applyNumberFormat="1" applyFont="1" applyFill="1" applyBorder="1" applyAlignment="1">
      <alignment/>
    </xf>
    <xf numFmtId="176" fontId="1" fillId="3" borderId="9" xfId="0" applyNumberFormat="1" applyFont="1" applyFill="1" applyBorder="1" applyAlignment="1">
      <alignment/>
    </xf>
    <xf numFmtId="0" fontId="0" fillId="0" borderId="1" xfId="0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1" fillId="0" borderId="9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0" fillId="0" borderId="9" xfId="0" applyFill="1" applyBorder="1" applyAlignment="1">
      <alignment/>
    </xf>
    <xf numFmtId="0" fontId="1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0" fillId="0" borderId="2" xfId="0" applyFill="1" applyBorder="1" applyAlignment="1">
      <alignment/>
    </xf>
    <xf numFmtId="0" fontId="1" fillId="0" borderId="1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right"/>
    </xf>
    <xf numFmtId="0" fontId="1" fillId="0" borderId="9" xfId="0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showZeros="0" tabSelected="1" zoomScale="75" zoomScaleNormal="75" workbookViewId="0" topLeftCell="A1">
      <selection activeCell="Q18" sqref="Q18"/>
    </sheetView>
  </sheetViews>
  <sheetFormatPr defaultColWidth="9.140625" defaultRowHeight="12.75"/>
  <cols>
    <col min="1" max="1" width="5.7109375" style="53" customWidth="1"/>
    <col min="2" max="2" width="22.7109375" style="51" customWidth="1"/>
    <col min="3" max="3" width="17.7109375" style="51" customWidth="1"/>
    <col min="4" max="4" width="8.421875" style="55" customWidth="1"/>
    <col min="5" max="5" width="7.8515625" style="54" customWidth="1"/>
    <col min="6" max="7" width="8.00390625" style="51" customWidth="1"/>
    <col min="8" max="8" width="7.57421875" style="55" customWidth="1"/>
    <col min="9" max="9" width="7.421875" style="52" customWidth="1"/>
    <col min="10" max="10" width="8.00390625" style="55" customWidth="1"/>
    <col min="11" max="11" width="6.57421875" style="51" customWidth="1"/>
    <col min="12" max="12" width="8.00390625" style="51" customWidth="1"/>
    <col min="13" max="13" width="7.57421875" style="51" customWidth="1"/>
    <col min="14" max="14" width="7.57421875" style="55" customWidth="1"/>
    <col min="15" max="16384" width="9.140625" style="51" customWidth="1"/>
  </cols>
  <sheetData>
    <row r="1" spans="1:15" ht="31.5" thickBot="1">
      <c r="A1" s="64" t="s">
        <v>58</v>
      </c>
      <c r="B1" s="64" t="s">
        <v>0</v>
      </c>
      <c r="C1" s="64"/>
      <c r="D1" s="65" t="s">
        <v>1</v>
      </c>
      <c r="E1" s="64" t="s">
        <v>2</v>
      </c>
      <c r="F1" s="65" t="s">
        <v>3</v>
      </c>
      <c r="G1" s="64" t="s">
        <v>4</v>
      </c>
      <c r="H1" s="65" t="s">
        <v>3</v>
      </c>
      <c r="I1" s="66" t="s">
        <v>191</v>
      </c>
      <c r="J1" s="65" t="s">
        <v>192</v>
      </c>
      <c r="K1" s="64" t="s">
        <v>5</v>
      </c>
      <c r="L1" s="65" t="s">
        <v>189</v>
      </c>
      <c r="M1" s="64" t="s">
        <v>6</v>
      </c>
      <c r="N1" s="65" t="s">
        <v>189</v>
      </c>
      <c r="O1" s="67" t="s">
        <v>7</v>
      </c>
    </row>
    <row r="2" spans="1:15" ht="15.75" hidden="1">
      <c r="A2" s="58"/>
      <c r="B2" s="58"/>
      <c r="C2" s="58"/>
      <c r="D2" s="59"/>
      <c r="E2" s="60"/>
      <c r="F2" s="59"/>
      <c r="G2" s="61"/>
      <c r="H2" s="59"/>
      <c r="I2" s="62"/>
      <c r="J2" s="59"/>
      <c r="K2" s="61"/>
      <c r="L2" s="59"/>
      <c r="M2" s="61"/>
      <c r="N2" s="59"/>
      <c r="O2" s="63"/>
    </row>
    <row r="3" spans="1:15" ht="15.75">
      <c r="A3" s="56" t="s">
        <v>59</v>
      </c>
      <c r="B3" s="2" t="s">
        <v>36</v>
      </c>
      <c r="C3" s="3" t="s">
        <v>10</v>
      </c>
      <c r="D3" s="41">
        <v>100</v>
      </c>
      <c r="E3" s="8">
        <v>20</v>
      </c>
      <c r="F3" s="40">
        <f aca="true" t="shared" si="0" ref="F3:F48">E3*1.5</f>
        <v>30</v>
      </c>
      <c r="G3" s="10">
        <v>20</v>
      </c>
      <c r="H3" s="40">
        <f aca="true" t="shared" si="1" ref="H3:H34">G3*1.5</f>
        <v>30</v>
      </c>
      <c r="I3" s="50"/>
      <c r="J3" s="40">
        <f aca="true" t="shared" si="2" ref="J3:J34">I3*0.5</f>
        <v>0</v>
      </c>
      <c r="K3" s="10">
        <v>0</v>
      </c>
      <c r="L3" s="41">
        <f aca="true" t="shared" si="3" ref="L3:L34">K3*3</f>
        <v>0</v>
      </c>
      <c r="M3" s="10">
        <v>20</v>
      </c>
      <c r="N3" s="40">
        <f aca="true" t="shared" si="4" ref="N3:N34">M3*3</f>
        <v>60</v>
      </c>
      <c r="O3" s="57">
        <f aca="true" t="shared" si="5" ref="O3:O34">D3+F3+H3+J3+L3+N3</f>
        <v>220</v>
      </c>
    </row>
    <row r="4" spans="1:15" ht="15.75">
      <c r="A4" s="56" t="s">
        <v>60</v>
      </c>
      <c r="B4" s="2" t="s">
        <v>11</v>
      </c>
      <c r="C4" s="3" t="s">
        <v>10</v>
      </c>
      <c r="D4" s="41">
        <v>99</v>
      </c>
      <c r="E4" s="9">
        <v>20</v>
      </c>
      <c r="F4" s="40">
        <f t="shared" si="0"/>
        <v>30</v>
      </c>
      <c r="G4" s="10"/>
      <c r="H4" s="40">
        <f t="shared" si="1"/>
        <v>0</v>
      </c>
      <c r="I4" s="50"/>
      <c r="J4" s="40">
        <f t="shared" si="2"/>
        <v>0</v>
      </c>
      <c r="K4" s="10">
        <v>15</v>
      </c>
      <c r="L4" s="41">
        <f t="shared" si="3"/>
        <v>45</v>
      </c>
      <c r="M4" s="10"/>
      <c r="N4" s="40">
        <f t="shared" si="4"/>
        <v>0</v>
      </c>
      <c r="O4" s="57">
        <f t="shared" si="5"/>
        <v>174</v>
      </c>
    </row>
    <row r="5" spans="1:15" ht="15.75">
      <c r="A5" s="56" t="s">
        <v>61</v>
      </c>
      <c r="B5" s="2" t="s">
        <v>44</v>
      </c>
      <c r="C5" s="3" t="s">
        <v>10</v>
      </c>
      <c r="D5" s="41">
        <v>67</v>
      </c>
      <c r="E5" s="8">
        <v>20</v>
      </c>
      <c r="F5" s="40">
        <f t="shared" si="0"/>
        <v>30</v>
      </c>
      <c r="G5" s="10">
        <v>17</v>
      </c>
      <c r="H5" s="40">
        <f t="shared" si="1"/>
        <v>25.5</v>
      </c>
      <c r="I5" s="71">
        <v>40</v>
      </c>
      <c r="J5" s="72">
        <f t="shared" si="2"/>
        <v>20</v>
      </c>
      <c r="K5" s="70">
        <v>10</v>
      </c>
      <c r="L5" s="41">
        <f t="shared" si="3"/>
        <v>30</v>
      </c>
      <c r="M5" s="10"/>
      <c r="N5" s="40">
        <f t="shared" si="4"/>
        <v>0</v>
      </c>
      <c r="O5" s="57">
        <f t="shared" si="5"/>
        <v>172.5</v>
      </c>
    </row>
    <row r="6" spans="1:15" ht="15.75">
      <c r="A6" s="56" t="s">
        <v>62</v>
      </c>
      <c r="B6" s="2" t="s">
        <v>23</v>
      </c>
      <c r="C6" s="3" t="s">
        <v>10</v>
      </c>
      <c r="D6" s="41">
        <v>112</v>
      </c>
      <c r="E6" s="80">
        <v>20</v>
      </c>
      <c r="F6" s="40">
        <f t="shared" si="0"/>
        <v>30</v>
      </c>
      <c r="G6" s="10">
        <v>11</v>
      </c>
      <c r="H6" s="40">
        <f t="shared" si="1"/>
        <v>16.5</v>
      </c>
      <c r="I6" s="71"/>
      <c r="J6" s="72">
        <f t="shared" si="2"/>
        <v>0</v>
      </c>
      <c r="K6" s="70"/>
      <c r="L6" s="41">
        <f t="shared" si="3"/>
        <v>0</v>
      </c>
      <c r="M6" s="10"/>
      <c r="N6" s="40">
        <f t="shared" si="4"/>
        <v>0</v>
      </c>
      <c r="O6" s="57">
        <f t="shared" si="5"/>
        <v>158.5</v>
      </c>
    </row>
    <row r="7" spans="1:15" ht="15.75">
      <c r="A7" s="56" t="s">
        <v>63</v>
      </c>
      <c r="B7" s="2" t="s">
        <v>37</v>
      </c>
      <c r="C7" s="3" t="s">
        <v>8</v>
      </c>
      <c r="D7" s="41">
        <v>81</v>
      </c>
      <c r="E7" s="8">
        <v>17</v>
      </c>
      <c r="F7" s="40">
        <f t="shared" si="0"/>
        <v>25.5</v>
      </c>
      <c r="G7" s="10">
        <v>11</v>
      </c>
      <c r="H7" s="40">
        <f t="shared" si="1"/>
        <v>16.5</v>
      </c>
      <c r="I7" s="71"/>
      <c r="J7" s="72">
        <f t="shared" si="2"/>
        <v>0</v>
      </c>
      <c r="K7" s="70"/>
      <c r="L7" s="41">
        <f t="shared" si="3"/>
        <v>0</v>
      </c>
      <c r="M7" s="10">
        <v>11</v>
      </c>
      <c r="N7" s="40">
        <f t="shared" si="4"/>
        <v>33</v>
      </c>
      <c r="O7" s="57">
        <f t="shared" si="5"/>
        <v>156</v>
      </c>
    </row>
    <row r="8" spans="1:15" ht="15.75">
      <c r="A8" s="56" t="s">
        <v>64</v>
      </c>
      <c r="B8" s="2" t="s">
        <v>45</v>
      </c>
      <c r="C8" s="3" t="s">
        <v>8</v>
      </c>
      <c r="D8" s="41">
        <v>49</v>
      </c>
      <c r="E8" s="80">
        <v>13</v>
      </c>
      <c r="F8" s="40">
        <f t="shared" si="0"/>
        <v>19.5</v>
      </c>
      <c r="G8" s="10"/>
      <c r="H8" s="40">
        <f t="shared" si="1"/>
        <v>0</v>
      </c>
      <c r="I8" s="71"/>
      <c r="J8" s="72">
        <f t="shared" si="2"/>
        <v>0</v>
      </c>
      <c r="K8" s="70">
        <v>11</v>
      </c>
      <c r="L8" s="41">
        <f t="shared" si="3"/>
        <v>33</v>
      </c>
      <c r="M8" s="10">
        <v>17</v>
      </c>
      <c r="N8" s="40">
        <f t="shared" si="4"/>
        <v>51</v>
      </c>
      <c r="O8" s="57">
        <f t="shared" si="5"/>
        <v>152.5</v>
      </c>
    </row>
    <row r="9" spans="1:15" ht="15.75">
      <c r="A9" s="12" t="s">
        <v>65</v>
      </c>
      <c r="B9" s="2" t="s">
        <v>12</v>
      </c>
      <c r="C9" s="3" t="s">
        <v>8</v>
      </c>
      <c r="D9" s="41">
        <v>97</v>
      </c>
      <c r="E9" s="9">
        <v>17</v>
      </c>
      <c r="F9" s="40">
        <f t="shared" si="0"/>
        <v>25.5</v>
      </c>
      <c r="G9" s="1">
        <v>20</v>
      </c>
      <c r="H9" s="40">
        <f t="shared" si="1"/>
        <v>30</v>
      </c>
      <c r="I9" s="71"/>
      <c r="J9" s="72">
        <f t="shared" si="2"/>
        <v>0</v>
      </c>
      <c r="K9" s="73"/>
      <c r="L9" s="41">
        <f t="shared" si="3"/>
        <v>0</v>
      </c>
      <c r="M9" s="1"/>
      <c r="N9" s="40">
        <f t="shared" si="4"/>
        <v>0</v>
      </c>
      <c r="O9" s="57">
        <f t="shared" si="5"/>
        <v>152.5</v>
      </c>
    </row>
    <row r="10" spans="1:15" ht="15.75">
      <c r="A10" s="12" t="s">
        <v>66</v>
      </c>
      <c r="B10" s="2" t="s">
        <v>22</v>
      </c>
      <c r="C10" s="3" t="s">
        <v>10</v>
      </c>
      <c r="D10" s="41">
        <f>50+28</f>
        <v>78</v>
      </c>
      <c r="E10" s="8">
        <v>13</v>
      </c>
      <c r="F10" s="40">
        <f t="shared" si="0"/>
        <v>19.5</v>
      </c>
      <c r="G10" s="10">
        <v>17</v>
      </c>
      <c r="H10" s="40">
        <f t="shared" si="1"/>
        <v>25.5</v>
      </c>
      <c r="I10" s="71"/>
      <c r="J10" s="72">
        <f t="shared" si="2"/>
        <v>0</v>
      </c>
      <c r="K10" s="70">
        <v>9</v>
      </c>
      <c r="L10" s="41">
        <f t="shared" si="3"/>
        <v>27</v>
      </c>
      <c r="M10" s="10"/>
      <c r="N10" s="40">
        <f t="shared" si="4"/>
        <v>0</v>
      </c>
      <c r="O10" s="57">
        <f t="shared" si="5"/>
        <v>150</v>
      </c>
    </row>
    <row r="11" spans="1:15" ht="15.75">
      <c r="A11" s="12" t="s">
        <v>67</v>
      </c>
      <c r="B11" s="2" t="s">
        <v>21</v>
      </c>
      <c r="C11" s="3" t="s">
        <v>8</v>
      </c>
      <c r="D11" s="41">
        <f>54+49</f>
        <v>103</v>
      </c>
      <c r="E11" s="8">
        <v>15</v>
      </c>
      <c r="F11" s="40">
        <f t="shared" si="0"/>
        <v>22.5</v>
      </c>
      <c r="G11" s="10"/>
      <c r="H11" s="40">
        <f t="shared" si="1"/>
        <v>0</v>
      </c>
      <c r="I11" s="71"/>
      <c r="J11" s="72">
        <f t="shared" si="2"/>
        <v>0</v>
      </c>
      <c r="K11" s="70">
        <v>8</v>
      </c>
      <c r="L11" s="41">
        <f t="shared" si="3"/>
        <v>24</v>
      </c>
      <c r="M11" s="10"/>
      <c r="N11" s="40">
        <f t="shared" si="4"/>
        <v>0</v>
      </c>
      <c r="O11" s="57">
        <f t="shared" si="5"/>
        <v>149.5</v>
      </c>
    </row>
    <row r="12" spans="1:15" ht="16.5" thickBot="1">
      <c r="A12" s="37" t="s">
        <v>68</v>
      </c>
      <c r="B12" s="43" t="s">
        <v>51</v>
      </c>
      <c r="C12" s="44" t="s">
        <v>9</v>
      </c>
      <c r="D12" s="45">
        <f>26+20</f>
        <v>46</v>
      </c>
      <c r="E12" s="82">
        <v>11</v>
      </c>
      <c r="F12" s="46">
        <f t="shared" si="0"/>
        <v>16.5</v>
      </c>
      <c r="G12" s="38"/>
      <c r="H12" s="46">
        <f t="shared" si="1"/>
        <v>0</v>
      </c>
      <c r="I12" s="74"/>
      <c r="J12" s="75">
        <f t="shared" si="2"/>
        <v>0</v>
      </c>
      <c r="K12" s="76">
        <v>28</v>
      </c>
      <c r="L12" s="45">
        <f t="shared" si="3"/>
        <v>84</v>
      </c>
      <c r="M12" s="38"/>
      <c r="N12" s="46">
        <f t="shared" si="4"/>
        <v>0</v>
      </c>
      <c r="O12" s="69">
        <f t="shared" si="5"/>
        <v>146.5</v>
      </c>
    </row>
    <row r="13" spans="1:15" ht="15.75">
      <c r="A13" s="35" t="s">
        <v>69</v>
      </c>
      <c r="B13" s="4" t="s">
        <v>43</v>
      </c>
      <c r="C13" s="5" t="s">
        <v>10</v>
      </c>
      <c r="D13" s="42">
        <v>103</v>
      </c>
      <c r="E13" s="81">
        <v>10</v>
      </c>
      <c r="F13" s="39">
        <f t="shared" si="0"/>
        <v>15</v>
      </c>
      <c r="G13" s="6"/>
      <c r="H13" s="39">
        <f t="shared" si="1"/>
        <v>0</v>
      </c>
      <c r="I13" s="77">
        <v>25</v>
      </c>
      <c r="J13" s="78">
        <f t="shared" si="2"/>
        <v>12.5</v>
      </c>
      <c r="K13" s="79"/>
      <c r="L13" s="42">
        <f t="shared" si="3"/>
        <v>0</v>
      </c>
      <c r="M13" s="6"/>
      <c r="N13" s="39">
        <f t="shared" si="4"/>
        <v>0</v>
      </c>
      <c r="O13" s="68">
        <f t="shared" si="5"/>
        <v>130.5</v>
      </c>
    </row>
    <row r="14" spans="1:15" ht="15.75">
      <c r="A14" s="12" t="s">
        <v>70</v>
      </c>
      <c r="B14" s="2" t="s">
        <v>182</v>
      </c>
      <c r="C14" s="3" t="s">
        <v>10</v>
      </c>
      <c r="D14" s="41">
        <f>52+17</f>
        <v>69</v>
      </c>
      <c r="E14" s="8">
        <v>20</v>
      </c>
      <c r="F14" s="40">
        <f t="shared" si="0"/>
        <v>30</v>
      </c>
      <c r="G14" s="10"/>
      <c r="H14" s="40">
        <f t="shared" si="1"/>
        <v>0</v>
      </c>
      <c r="I14" s="71">
        <v>20</v>
      </c>
      <c r="J14" s="72">
        <f t="shared" si="2"/>
        <v>10</v>
      </c>
      <c r="K14" s="70">
        <v>7</v>
      </c>
      <c r="L14" s="41">
        <f t="shared" si="3"/>
        <v>21</v>
      </c>
      <c r="M14" s="10"/>
      <c r="N14" s="40">
        <f t="shared" si="4"/>
        <v>0</v>
      </c>
      <c r="O14" s="57">
        <f t="shared" si="5"/>
        <v>130</v>
      </c>
    </row>
    <row r="15" spans="1:15" ht="15.75">
      <c r="A15" s="12" t="s">
        <v>71</v>
      </c>
      <c r="B15" s="2" t="s">
        <v>38</v>
      </c>
      <c r="C15" s="3" t="s">
        <v>10</v>
      </c>
      <c r="D15" s="41">
        <v>65</v>
      </c>
      <c r="E15" s="8">
        <v>10</v>
      </c>
      <c r="F15" s="40">
        <f t="shared" si="0"/>
        <v>15</v>
      </c>
      <c r="G15" s="10">
        <v>13</v>
      </c>
      <c r="H15" s="40">
        <f t="shared" si="1"/>
        <v>19.5</v>
      </c>
      <c r="I15" s="71">
        <v>35</v>
      </c>
      <c r="J15" s="72">
        <f t="shared" si="2"/>
        <v>17.5</v>
      </c>
      <c r="K15" s="70"/>
      <c r="L15" s="41">
        <f t="shared" si="3"/>
        <v>0</v>
      </c>
      <c r="M15" s="10">
        <v>4</v>
      </c>
      <c r="N15" s="40">
        <f t="shared" si="4"/>
        <v>12</v>
      </c>
      <c r="O15" s="57">
        <f t="shared" si="5"/>
        <v>129</v>
      </c>
    </row>
    <row r="16" spans="1:15" ht="15.75">
      <c r="A16" s="12" t="s">
        <v>72</v>
      </c>
      <c r="B16" s="2" t="s">
        <v>54</v>
      </c>
      <c r="C16" s="3" t="s">
        <v>20</v>
      </c>
      <c r="D16" s="41">
        <v>97</v>
      </c>
      <c r="E16" s="8">
        <v>20</v>
      </c>
      <c r="F16" s="40">
        <f t="shared" si="0"/>
        <v>30</v>
      </c>
      <c r="G16" s="10"/>
      <c r="H16" s="40">
        <f t="shared" si="1"/>
        <v>0</v>
      </c>
      <c r="I16" s="71"/>
      <c r="J16" s="72">
        <f t="shared" si="2"/>
        <v>0</v>
      </c>
      <c r="K16" s="70"/>
      <c r="L16" s="41">
        <f t="shared" si="3"/>
        <v>0</v>
      </c>
      <c r="M16" s="10"/>
      <c r="N16" s="40">
        <f t="shared" si="4"/>
        <v>0</v>
      </c>
      <c r="O16" s="57">
        <f t="shared" si="5"/>
        <v>127</v>
      </c>
    </row>
    <row r="17" spans="1:15" ht="15.75">
      <c r="A17" s="12" t="s">
        <v>73</v>
      </c>
      <c r="B17" s="2" t="s">
        <v>39</v>
      </c>
      <c r="C17" s="3" t="s">
        <v>10</v>
      </c>
      <c r="D17" s="41">
        <v>74</v>
      </c>
      <c r="E17" s="8"/>
      <c r="F17" s="40">
        <f t="shared" si="0"/>
        <v>0</v>
      </c>
      <c r="G17" s="70">
        <v>20</v>
      </c>
      <c r="H17" s="40">
        <f t="shared" si="1"/>
        <v>30</v>
      </c>
      <c r="I17" s="71"/>
      <c r="J17" s="72">
        <f t="shared" si="2"/>
        <v>0</v>
      </c>
      <c r="K17" s="70">
        <v>0</v>
      </c>
      <c r="L17" s="41">
        <f t="shared" si="3"/>
        <v>0</v>
      </c>
      <c r="M17" s="10">
        <v>7</v>
      </c>
      <c r="N17" s="40">
        <f t="shared" si="4"/>
        <v>21</v>
      </c>
      <c r="O17" s="57">
        <f t="shared" si="5"/>
        <v>125</v>
      </c>
    </row>
    <row r="18" spans="1:15" ht="15.75">
      <c r="A18" s="12" t="s">
        <v>74</v>
      </c>
      <c r="B18" s="2" t="s">
        <v>52</v>
      </c>
      <c r="C18" s="3" t="s">
        <v>20</v>
      </c>
      <c r="D18" s="41">
        <f>88+17</f>
        <v>105</v>
      </c>
      <c r="E18" s="8">
        <v>13</v>
      </c>
      <c r="F18" s="40">
        <f t="shared" si="0"/>
        <v>19.5</v>
      </c>
      <c r="G18" s="10"/>
      <c r="H18" s="40">
        <f t="shared" si="1"/>
        <v>0</v>
      </c>
      <c r="I18" s="71"/>
      <c r="J18" s="72">
        <f t="shared" si="2"/>
        <v>0</v>
      </c>
      <c r="K18" s="70"/>
      <c r="L18" s="41">
        <f t="shared" si="3"/>
        <v>0</v>
      </c>
      <c r="M18" s="10"/>
      <c r="N18" s="40">
        <f t="shared" si="4"/>
        <v>0</v>
      </c>
      <c r="O18" s="57">
        <f t="shared" si="5"/>
        <v>124.5</v>
      </c>
    </row>
    <row r="19" spans="1:15" ht="15.75">
      <c r="A19" s="12" t="s">
        <v>75</v>
      </c>
      <c r="B19" s="2" t="s">
        <v>55</v>
      </c>
      <c r="C19" s="3" t="s">
        <v>9</v>
      </c>
      <c r="D19" s="41">
        <v>93</v>
      </c>
      <c r="E19" s="8">
        <v>17</v>
      </c>
      <c r="F19" s="40">
        <f t="shared" si="0"/>
        <v>25.5</v>
      </c>
      <c r="G19" s="10"/>
      <c r="H19" s="40">
        <f t="shared" si="1"/>
        <v>0</v>
      </c>
      <c r="I19" s="71"/>
      <c r="J19" s="72">
        <f t="shared" si="2"/>
        <v>0</v>
      </c>
      <c r="K19" s="70"/>
      <c r="L19" s="41">
        <f t="shared" si="3"/>
        <v>0</v>
      </c>
      <c r="M19" s="10"/>
      <c r="N19" s="40">
        <f t="shared" si="4"/>
        <v>0</v>
      </c>
      <c r="O19" s="57">
        <f t="shared" si="5"/>
        <v>118.5</v>
      </c>
    </row>
    <row r="20" spans="1:15" ht="15.75">
      <c r="A20" s="12" t="s">
        <v>76</v>
      </c>
      <c r="B20" s="2" t="s">
        <v>14</v>
      </c>
      <c r="C20" s="3" t="s">
        <v>9</v>
      </c>
      <c r="D20" s="41">
        <v>71</v>
      </c>
      <c r="E20" s="9">
        <v>11</v>
      </c>
      <c r="F20" s="40">
        <f t="shared" si="0"/>
        <v>16.5</v>
      </c>
      <c r="G20" s="10"/>
      <c r="H20" s="40">
        <f t="shared" si="1"/>
        <v>0</v>
      </c>
      <c r="I20" s="71"/>
      <c r="J20" s="72">
        <f t="shared" si="2"/>
        <v>0</v>
      </c>
      <c r="K20" s="70">
        <v>9</v>
      </c>
      <c r="L20" s="41">
        <f t="shared" si="3"/>
        <v>27</v>
      </c>
      <c r="M20" s="10"/>
      <c r="N20" s="40">
        <f t="shared" si="4"/>
        <v>0</v>
      </c>
      <c r="O20" s="57">
        <f t="shared" si="5"/>
        <v>114.5</v>
      </c>
    </row>
    <row r="21" spans="1:15" ht="15.75">
      <c r="A21" s="12" t="s">
        <v>77</v>
      </c>
      <c r="B21" s="2" t="s">
        <v>13</v>
      </c>
      <c r="C21" s="3" t="s">
        <v>10</v>
      </c>
      <c r="D21" s="41">
        <v>93</v>
      </c>
      <c r="E21" s="9">
        <v>13</v>
      </c>
      <c r="F21" s="40">
        <f t="shared" si="0"/>
        <v>19.5</v>
      </c>
      <c r="G21" s="10"/>
      <c r="H21" s="40">
        <f t="shared" si="1"/>
        <v>0</v>
      </c>
      <c r="I21" s="71"/>
      <c r="J21" s="72">
        <f t="shared" si="2"/>
        <v>0</v>
      </c>
      <c r="K21" s="70"/>
      <c r="L21" s="41">
        <f t="shared" si="3"/>
        <v>0</v>
      </c>
      <c r="M21" s="10"/>
      <c r="N21" s="40">
        <f t="shared" si="4"/>
        <v>0</v>
      </c>
      <c r="O21" s="57">
        <f t="shared" si="5"/>
        <v>112.5</v>
      </c>
    </row>
    <row r="22" spans="1:15" ht="15.75">
      <c r="A22" s="12" t="s">
        <v>78</v>
      </c>
      <c r="B22" s="2" t="s">
        <v>53</v>
      </c>
      <c r="C22" s="3" t="s">
        <v>8</v>
      </c>
      <c r="D22" s="41">
        <v>11</v>
      </c>
      <c r="E22" s="80">
        <v>10</v>
      </c>
      <c r="F22" s="40">
        <f t="shared" si="0"/>
        <v>15</v>
      </c>
      <c r="G22" s="10"/>
      <c r="H22" s="40">
        <f t="shared" si="1"/>
        <v>0</v>
      </c>
      <c r="I22" s="71"/>
      <c r="J22" s="72">
        <f t="shared" si="2"/>
        <v>0</v>
      </c>
      <c r="K22" s="70">
        <v>27</v>
      </c>
      <c r="L22" s="41">
        <f t="shared" si="3"/>
        <v>81</v>
      </c>
      <c r="M22" s="10"/>
      <c r="N22" s="40">
        <f t="shared" si="4"/>
        <v>0</v>
      </c>
      <c r="O22" s="57">
        <f t="shared" si="5"/>
        <v>107</v>
      </c>
    </row>
    <row r="23" spans="1:15" ht="15.75">
      <c r="A23" s="12" t="s">
        <v>79</v>
      </c>
      <c r="B23" s="2" t="s">
        <v>28</v>
      </c>
      <c r="C23" s="3" t="s">
        <v>8</v>
      </c>
      <c r="D23" s="41">
        <f>69+8</f>
        <v>77</v>
      </c>
      <c r="E23" s="8">
        <v>17</v>
      </c>
      <c r="F23" s="40">
        <f t="shared" si="0"/>
        <v>25.5</v>
      </c>
      <c r="G23" s="10"/>
      <c r="H23" s="40">
        <f t="shared" si="1"/>
        <v>0</v>
      </c>
      <c r="I23" s="71"/>
      <c r="J23" s="72">
        <f t="shared" si="2"/>
        <v>0</v>
      </c>
      <c r="K23" s="70"/>
      <c r="L23" s="41">
        <f t="shared" si="3"/>
        <v>0</v>
      </c>
      <c r="M23" s="10"/>
      <c r="N23" s="40">
        <f t="shared" si="4"/>
        <v>0</v>
      </c>
      <c r="O23" s="57">
        <f t="shared" si="5"/>
        <v>102.5</v>
      </c>
    </row>
    <row r="24" spans="1:15" ht="15.75">
      <c r="A24" s="12" t="s">
        <v>80</v>
      </c>
      <c r="B24" s="2" t="s">
        <v>29</v>
      </c>
      <c r="C24" s="3" t="s">
        <v>8</v>
      </c>
      <c r="D24" s="41">
        <f>60+10</f>
        <v>70</v>
      </c>
      <c r="E24" s="8">
        <v>20</v>
      </c>
      <c r="F24" s="40">
        <f t="shared" si="0"/>
        <v>30</v>
      </c>
      <c r="G24" s="10"/>
      <c r="H24" s="40">
        <f t="shared" si="1"/>
        <v>0</v>
      </c>
      <c r="I24" s="71"/>
      <c r="J24" s="72">
        <f t="shared" si="2"/>
        <v>0</v>
      </c>
      <c r="K24" s="70"/>
      <c r="L24" s="41">
        <f t="shared" si="3"/>
        <v>0</v>
      </c>
      <c r="M24" s="10"/>
      <c r="N24" s="40">
        <f t="shared" si="4"/>
        <v>0</v>
      </c>
      <c r="O24" s="57">
        <f t="shared" si="5"/>
        <v>100</v>
      </c>
    </row>
    <row r="25" spans="1:15" ht="15.75">
      <c r="A25" s="12" t="s">
        <v>81</v>
      </c>
      <c r="B25" s="2" t="s">
        <v>18</v>
      </c>
      <c r="C25" s="3" t="s">
        <v>10</v>
      </c>
      <c r="D25" s="41">
        <v>43</v>
      </c>
      <c r="E25" s="11"/>
      <c r="F25" s="40">
        <f t="shared" si="0"/>
        <v>0</v>
      </c>
      <c r="G25" s="10">
        <v>20</v>
      </c>
      <c r="H25" s="40">
        <f t="shared" si="1"/>
        <v>30</v>
      </c>
      <c r="I25" s="71"/>
      <c r="J25" s="72">
        <f t="shared" si="2"/>
        <v>0</v>
      </c>
      <c r="K25" s="70"/>
      <c r="L25" s="41">
        <f t="shared" si="3"/>
        <v>0</v>
      </c>
      <c r="M25" s="10"/>
      <c r="N25" s="40">
        <f t="shared" si="4"/>
        <v>0</v>
      </c>
      <c r="O25" s="57">
        <f t="shared" si="5"/>
        <v>73</v>
      </c>
    </row>
    <row r="26" spans="1:15" ht="15.75">
      <c r="A26" s="12" t="s">
        <v>82</v>
      </c>
      <c r="B26" s="2" t="s">
        <v>15</v>
      </c>
      <c r="C26" s="3" t="s">
        <v>10</v>
      </c>
      <c r="D26" s="41">
        <v>62</v>
      </c>
      <c r="E26" s="9">
        <v>7</v>
      </c>
      <c r="F26" s="40">
        <f t="shared" si="0"/>
        <v>10.5</v>
      </c>
      <c r="G26" s="10"/>
      <c r="H26" s="40">
        <f t="shared" si="1"/>
        <v>0</v>
      </c>
      <c r="I26" s="71"/>
      <c r="J26" s="72">
        <f t="shared" si="2"/>
        <v>0</v>
      </c>
      <c r="K26" s="70"/>
      <c r="L26" s="41">
        <f t="shared" si="3"/>
        <v>0</v>
      </c>
      <c r="M26" s="10"/>
      <c r="N26" s="40">
        <f t="shared" si="4"/>
        <v>0</v>
      </c>
      <c r="O26" s="57">
        <f t="shared" si="5"/>
        <v>72.5</v>
      </c>
    </row>
    <row r="27" spans="1:15" ht="15.75">
      <c r="A27" s="12" t="s">
        <v>83</v>
      </c>
      <c r="B27" s="2" t="s">
        <v>16</v>
      </c>
      <c r="C27" s="3" t="s">
        <v>20</v>
      </c>
      <c r="D27" s="41">
        <v>58</v>
      </c>
      <c r="E27" s="9">
        <v>9</v>
      </c>
      <c r="F27" s="40">
        <f t="shared" si="0"/>
        <v>13.5</v>
      </c>
      <c r="G27" s="10"/>
      <c r="H27" s="40">
        <f t="shared" si="1"/>
        <v>0</v>
      </c>
      <c r="I27" s="71"/>
      <c r="J27" s="72">
        <f t="shared" si="2"/>
        <v>0</v>
      </c>
      <c r="K27" s="70"/>
      <c r="L27" s="41">
        <f t="shared" si="3"/>
        <v>0</v>
      </c>
      <c r="M27" s="10"/>
      <c r="N27" s="40">
        <f t="shared" si="4"/>
        <v>0</v>
      </c>
      <c r="O27" s="57">
        <f t="shared" si="5"/>
        <v>71.5</v>
      </c>
    </row>
    <row r="28" spans="1:15" ht="15.75">
      <c r="A28" s="12" t="s">
        <v>84</v>
      </c>
      <c r="B28" s="2" t="s">
        <v>46</v>
      </c>
      <c r="C28" s="3" t="s">
        <v>20</v>
      </c>
      <c r="D28" s="41">
        <v>52</v>
      </c>
      <c r="E28" s="8"/>
      <c r="F28" s="40">
        <f t="shared" si="0"/>
        <v>0</v>
      </c>
      <c r="G28" s="10"/>
      <c r="H28" s="40">
        <f t="shared" si="1"/>
        <v>0</v>
      </c>
      <c r="I28" s="71">
        <v>32</v>
      </c>
      <c r="J28" s="72">
        <f t="shared" si="2"/>
        <v>16</v>
      </c>
      <c r="K28" s="70"/>
      <c r="L28" s="41">
        <f t="shared" si="3"/>
        <v>0</v>
      </c>
      <c r="M28" s="10"/>
      <c r="N28" s="40">
        <f t="shared" si="4"/>
        <v>0</v>
      </c>
      <c r="O28" s="57">
        <f t="shared" si="5"/>
        <v>68</v>
      </c>
    </row>
    <row r="29" spans="1:15" ht="15.75">
      <c r="A29" s="12" t="s">
        <v>85</v>
      </c>
      <c r="B29" s="2" t="s">
        <v>30</v>
      </c>
      <c r="C29" s="3" t="s">
        <v>10</v>
      </c>
      <c r="D29" s="41">
        <v>66</v>
      </c>
      <c r="E29" s="8">
        <v>0</v>
      </c>
      <c r="F29" s="40">
        <f t="shared" si="0"/>
        <v>0</v>
      </c>
      <c r="G29" s="1"/>
      <c r="H29" s="40">
        <f t="shared" si="1"/>
        <v>0</v>
      </c>
      <c r="I29" s="50"/>
      <c r="J29" s="40">
        <f t="shared" si="2"/>
        <v>0</v>
      </c>
      <c r="K29" s="1"/>
      <c r="L29" s="41">
        <f t="shared" si="3"/>
        <v>0</v>
      </c>
      <c r="M29" s="1"/>
      <c r="N29" s="40">
        <f t="shared" si="4"/>
        <v>0</v>
      </c>
      <c r="O29" s="57">
        <f t="shared" si="5"/>
        <v>66</v>
      </c>
    </row>
    <row r="30" spans="1:15" ht="15.75">
      <c r="A30" s="12" t="s">
        <v>86</v>
      </c>
      <c r="B30" s="2" t="s">
        <v>24</v>
      </c>
      <c r="C30" s="3" t="s">
        <v>27</v>
      </c>
      <c r="D30" s="41">
        <v>64</v>
      </c>
      <c r="E30" s="8"/>
      <c r="F30" s="40">
        <f t="shared" si="0"/>
        <v>0</v>
      </c>
      <c r="G30" s="10"/>
      <c r="H30" s="40">
        <f t="shared" si="1"/>
        <v>0</v>
      </c>
      <c r="I30" s="50"/>
      <c r="J30" s="40">
        <f t="shared" si="2"/>
        <v>0</v>
      </c>
      <c r="K30" s="10"/>
      <c r="L30" s="41">
        <f t="shared" si="3"/>
        <v>0</v>
      </c>
      <c r="M30" s="10"/>
      <c r="N30" s="40">
        <f t="shared" si="4"/>
        <v>0</v>
      </c>
      <c r="O30" s="57">
        <f t="shared" si="5"/>
        <v>64</v>
      </c>
    </row>
    <row r="31" spans="1:15" ht="15.75">
      <c r="A31" s="12" t="s">
        <v>87</v>
      </c>
      <c r="B31" s="2" t="s">
        <v>40</v>
      </c>
      <c r="C31" s="3" t="s">
        <v>8</v>
      </c>
      <c r="D31" s="41">
        <v>50</v>
      </c>
      <c r="E31" s="8"/>
      <c r="F31" s="40">
        <f t="shared" si="0"/>
        <v>0</v>
      </c>
      <c r="G31" s="10"/>
      <c r="H31" s="40">
        <f t="shared" si="1"/>
        <v>0</v>
      </c>
      <c r="I31" s="50"/>
      <c r="J31" s="40">
        <f t="shared" si="2"/>
        <v>0</v>
      </c>
      <c r="K31" s="10"/>
      <c r="L31" s="41">
        <f t="shared" si="3"/>
        <v>0</v>
      </c>
      <c r="M31" s="10">
        <v>2</v>
      </c>
      <c r="N31" s="40">
        <f t="shared" si="4"/>
        <v>6</v>
      </c>
      <c r="O31" s="57">
        <f t="shared" si="5"/>
        <v>56</v>
      </c>
    </row>
    <row r="32" spans="1:15" ht="15.75">
      <c r="A32" s="12" t="s">
        <v>88</v>
      </c>
      <c r="B32" s="2" t="s">
        <v>56</v>
      </c>
      <c r="C32" s="3" t="s">
        <v>10</v>
      </c>
      <c r="D32" s="41">
        <v>30</v>
      </c>
      <c r="E32" s="8">
        <v>15</v>
      </c>
      <c r="F32" s="40">
        <f t="shared" si="0"/>
        <v>22.5</v>
      </c>
      <c r="G32" s="1"/>
      <c r="H32" s="40">
        <f t="shared" si="1"/>
        <v>0</v>
      </c>
      <c r="I32" s="50"/>
      <c r="J32" s="40">
        <f t="shared" si="2"/>
        <v>0</v>
      </c>
      <c r="K32" s="1"/>
      <c r="L32" s="41">
        <f t="shared" si="3"/>
        <v>0</v>
      </c>
      <c r="M32" s="1"/>
      <c r="N32" s="40">
        <f t="shared" si="4"/>
        <v>0</v>
      </c>
      <c r="O32" s="57">
        <f t="shared" si="5"/>
        <v>52.5</v>
      </c>
    </row>
    <row r="33" spans="1:15" ht="15.75">
      <c r="A33" s="12" t="s">
        <v>89</v>
      </c>
      <c r="B33" s="2" t="s">
        <v>31</v>
      </c>
      <c r="C33" s="3" t="s">
        <v>8</v>
      </c>
      <c r="D33" s="41">
        <v>33</v>
      </c>
      <c r="E33" s="8">
        <v>13</v>
      </c>
      <c r="F33" s="40">
        <f t="shared" si="0"/>
        <v>19.5</v>
      </c>
      <c r="G33" s="10"/>
      <c r="H33" s="40">
        <f t="shared" si="1"/>
        <v>0</v>
      </c>
      <c r="I33" s="50"/>
      <c r="J33" s="40">
        <f t="shared" si="2"/>
        <v>0</v>
      </c>
      <c r="K33" s="10"/>
      <c r="L33" s="41">
        <f t="shared" si="3"/>
        <v>0</v>
      </c>
      <c r="M33" s="10"/>
      <c r="N33" s="40">
        <f t="shared" si="4"/>
        <v>0</v>
      </c>
      <c r="O33" s="57">
        <f t="shared" si="5"/>
        <v>52.5</v>
      </c>
    </row>
    <row r="34" spans="1:15" ht="15.75">
      <c r="A34" s="12" t="s">
        <v>90</v>
      </c>
      <c r="B34" s="2" t="s">
        <v>17</v>
      </c>
      <c r="C34" s="3" t="s">
        <v>20</v>
      </c>
      <c r="D34" s="41">
        <v>38</v>
      </c>
      <c r="E34" s="11">
        <v>6</v>
      </c>
      <c r="F34" s="40">
        <f t="shared" si="0"/>
        <v>9</v>
      </c>
      <c r="G34" s="10"/>
      <c r="H34" s="40">
        <f t="shared" si="1"/>
        <v>0</v>
      </c>
      <c r="I34" s="50"/>
      <c r="J34" s="40">
        <f t="shared" si="2"/>
        <v>0</v>
      </c>
      <c r="K34" s="10"/>
      <c r="L34" s="41">
        <f t="shared" si="3"/>
        <v>0</v>
      </c>
      <c r="M34" s="10"/>
      <c r="N34" s="40">
        <f t="shared" si="4"/>
        <v>0</v>
      </c>
      <c r="O34" s="57">
        <f t="shared" si="5"/>
        <v>47</v>
      </c>
    </row>
    <row r="35" spans="1:15" ht="15.75">
      <c r="A35" s="12" t="s">
        <v>91</v>
      </c>
      <c r="B35" s="2" t="s">
        <v>175</v>
      </c>
      <c r="C35" s="3" t="s">
        <v>176</v>
      </c>
      <c r="D35" s="41"/>
      <c r="E35" s="80">
        <v>20</v>
      </c>
      <c r="F35" s="40">
        <f t="shared" si="0"/>
        <v>30</v>
      </c>
      <c r="G35" s="10"/>
      <c r="H35" s="40">
        <f aca="true" t="shared" si="6" ref="H35:H66">G35*1.5</f>
        <v>0</v>
      </c>
      <c r="I35" s="50"/>
      <c r="J35" s="40">
        <f aca="true" t="shared" si="7" ref="J35:J66">I35*0.5</f>
        <v>0</v>
      </c>
      <c r="K35" s="10"/>
      <c r="L35" s="41">
        <f aca="true" t="shared" si="8" ref="L35:L66">K35*3</f>
        <v>0</v>
      </c>
      <c r="M35" s="10">
        <v>4</v>
      </c>
      <c r="N35" s="40">
        <f aca="true" t="shared" si="9" ref="N35:N66">M35*3</f>
        <v>12</v>
      </c>
      <c r="O35" s="57">
        <f aca="true" t="shared" si="10" ref="O35:O66">D35+F35+H35+J35+L35+N35</f>
        <v>42</v>
      </c>
    </row>
    <row r="36" spans="1:15" ht="15.75">
      <c r="A36" s="12" t="s">
        <v>92</v>
      </c>
      <c r="B36" s="2" t="s">
        <v>47</v>
      </c>
      <c r="C36" s="3" t="s">
        <v>9</v>
      </c>
      <c r="D36" s="41">
        <v>28</v>
      </c>
      <c r="E36" s="80">
        <v>9</v>
      </c>
      <c r="F36" s="40">
        <f t="shared" si="0"/>
        <v>13.5</v>
      </c>
      <c r="G36" s="10"/>
      <c r="H36" s="40">
        <f t="shared" si="6"/>
        <v>0</v>
      </c>
      <c r="I36" s="50"/>
      <c r="J36" s="40">
        <f t="shared" si="7"/>
        <v>0</v>
      </c>
      <c r="K36" s="10"/>
      <c r="L36" s="41">
        <f t="shared" si="8"/>
        <v>0</v>
      </c>
      <c r="M36" s="10"/>
      <c r="N36" s="40">
        <f t="shared" si="9"/>
        <v>0</v>
      </c>
      <c r="O36" s="57">
        <f t="shared" si="10"/>
        <v>41.5</v>
      </c>
    </row>
    <row r="37" spans="1:15" ht="15.75">
      <c r="A37" s="12" t="s">
        <v>93</v>
      </c>
      <c r="B37" s="2" t="s">
        <v>179</v>
      </c>
      <c r="C37" s="3" t="s">
        <v>180</v>
      </c>
      <c r="D37" s="41"/>
      <c r="E37" s="8"/>
      <c r="F37" s="40">
        <f t="shared" si="0"/>
        <v>0</v>
      </c>
      <c r="G37" s="10"/>
      <c r="H37" s="40">
        <f t="shared" si="6"/>
        <v>0</v>
      </c>
      <c r="I37" s="50"/>
      <c r="J37" s="40">
        <f t="shared" si="7"/>
        <v>0</v>
      </c>
      <c r="K37" s="10"/>
      <c r="L37" s="41">
        <f t="shared" si="8"/>
        <v>0</v>
      </c>
      <c r="M37" s="10">
        <v>13</v>
      </c>
      <c r="N37" s="40">
        <f t="shared" si="9"/>
        <v>39</v>
      </c>
      <c r="O37" s="57">
        <f t="shared" si="10"/>
        <v>39</v>
      </c>
    </row>
    <row r="38" spans="1:15" ht="15.75">
      <c r="A38" s="12" t="s">
        <v>94</v>
      </c>
      <c r="B38" s="2" t="s">
        <v>178</v>
      </c>
      <c r="C38" s="3" t="s">
        <v>180</v>
      </c>
      <c r="D38" s="41"/>
      <c r="E38" s="8"/>
      <c r="F38" s="40">
        <f t="shared" si="0"/>
        <v>0</v>
      </c>
      <c r="G38" s="10"/>
      <c r="H38" s="40">
        <f t="shared" si="6"/>
        <v>0</v>
      </c>
      <c r="I38" s="50"/>
      <c r="J38" s="40">
        <f t="shared" si="7"/>
        <v>0</v>
      </c>
      <c r="K38" s="10"/>
      <c r="L38" s="41">
        <f t="shared" si="8"/>
        <v>0</v>
      </c>
      <c r="M38" s="10">
        <v>13</v>
      </c>
      <c r="N38" s="40">
        <f t="shared" si="9"/>
        <v>39</v>
      </c>
      <c r="O38" s="57">
        <f t="shared" si="10"/>
        <v>39</v>
      </c>
    </row>
    <row r="39" spans="1:15" ht="15.75">
      <c r="A39" s="12" t="s">
        <v>95</v>
      </c>
      <c r="B39" s="2" t="s">
        <v>32</v>
      </c>
      <c r="C39" s="3" t="s">
        <v>9</v>
      </c>
      <c r="D39" s="41">
        <v>15</v>
      </c>
      <c r="E39" s="8">
        <v>11</v>
      </c>
      <c r="F39" s="40">
        <f t="shared" si="0"/>
        <v>16.5</v>
      </c>
      <c r="G39" s="10"/>
      <c r="H39" s="40">
        <f t="shared" si="6"/>
        <v>0</v>
      </c>
      <c r="I39" s="50"/>
      <c r="J39" s="40">
        <f t="shared" si="7"/>
        <v>0</v>
      </c>
      <c r="K39" s="10"/>
      <c r="L39" s="41">
        <f t="shared" si="8"/>
        <v>0</v>
      </c>
      <c r="M39" s="10"/>
      <c r="N39" s="40">
        <f t="shared" si="9"/>
        <v>0</v>
      </c>
      <c r="O39" s="57">
        <f t="shared" si="10"/>
        <v>31.5</v>
      </c>
    </row>
    <row r="40" spans="1:15" ht="15.75">
      <c r="A40" s="12" t="s">
        <v>96</v>
      </c>
      <c r="B40" s="2" t="s">
        <v>48</v>
      </c>
      <c r="C40" s="3" t="s">
        <v>20</v>
      </c>
      <c r="D40" s="41">
        <v>17</v>
      </c>
      <c r="E40" s="80">
        <v>8</v>
      </c>
      <c r="F40" s="40">
        <f t="shared" si="0"/>
        <v>12</v>
      </c>
      <c r="G40" s="10"/>
      <c r="H40" s="40">
        <f t="shared" si="6"/>
        <v>0</v>
      </c>
      <c r="I40" s="50"/>
      <c r="J40" s="40">
        <f t="shared" si="7"/>
        <v>0</v>
      </c>
      <c r="K40" s="10"/>
      <c r="L40" s="41">
        <f t="shared" si="8"/>
        <v>0</v>
      </c>
      <c r="M40" s="10"/>
      <c r="N40" s="40">
        <f t="shared" si="9"/>
        <v>0</v>
      </c>
      <c r="O40" s="57">
        <f t="shared" si="10"/>
        <v>29</v>
      </c>
    </row>
    <row r="41" spans="1:15" ht="15.75">
      <c r="A41" s="12" t="s">
        <v>97</v>
      </c>
      <c r="B41" s="2" t="s">
        <v>41</v>
      </c>
      <c r="C41" s="3" t="s">
        <v>9</v>
      </c>
      <c r="D41" s="41">
        <v>11</v>
      </c>
      <c r="E41" s="8"/>
      <c r="F41" s="40">
        <f t="shared" si="0"/>
        <v>0</v>
      </c>
      <c r="G41" s="10"/>
      <c r="H41" s="40">
        <f t="shared" si="6"/>
        <v>0</v>
      </c>
      <c r="I41" s="50"/>
      <c r="J41" s="40">
        <f t="shared" si="7"/>
        <v>0</v>
      </c>
      <c r="K41" s="10"/>
      <c r="L41" s="41">
        <f t="shared" si="8"/>
        <v>0</v>
      </c>
      <c r="M41" s="10">
        <v>6</v>
      </c>
      <c r="N41" s="40">
        <f t="shared" si="9"/>
        <v>18</v>
      </c>
      <c r="O41" s="57">
        <f t="shared" si="10"/>
        <v>29</v>
      </c>
    </row>
    <row r="42" spans="1:15" ht="15.75">
      <c r="A42" s="12" t="s">
        <v>98</v>
      </c>
      <c r="B42" s="2" t="s">
        <v>57</v>
      </c>
      <c r="C42" s="3" t="s">
        <v>10</v>
      </c>
      <c r="D42" s="41">
        <v>26</v>
      </c>
      <c r="E42" s="8"/>
      <c r="F42" s="40">
        <f t="shared" si="0"/>
        <v>0</v>
      </c>
      <c r="G42" s="1"/>
      <c r="H42" s="40">
        <f t="shared" si="6"/>
        <v>0</v>
      </c>
      <c r="I42" s="50"/>
      <c r="J42" s="40">
        <f t="shared" si="7"/>
        <v>0</v>
      </c>
      <c r="K42" s="1"/>
      <c r="L42" s="41">
        <f t="shared" si="8"/>
        <v>0</v>
      </c>
      <c r="M42" s="1"/>
      <c r="N42" s="40">
        <f t="shared" si="9"/>
        <v>0</v>
      </c>
      <c r="O42" s="57">
        <f t="shared" si="10"/>
        <v>26</v>
      </c>
    </row>
    <row r="43" spans="1:15" ht="15.75">
      <c r="A43" s="12" t="s">
        <v>99</v>
      </c>
      <c r="B43" s="2" t="s">
        <v>49</v>
      </c>
      <c r="C43" s="3" t="s">
        <v>27</v>
      </c>
      <c r="D43" s="41">
        <v>24</v>
      </c>
      <c r="E43" s="8"/>
      <c r="F43" s="40">
        <f t="shared" si="0"/>
        <v>0</v>
      </c>
      <c r="G43" s="10"/>
      <c r="H43" s="40">
        <f t="shared" si="6"/>
        <v>0</v>
      </c>
      <c r="I43" s="50"/>
      <c r="J43" s="40">
        <f t="shared" si="7"/>
        <v>0</v>
      </c>
      <c r="K43" s="10"/>
      <c r="L43" s="41">
        <f t="shared" si="8"/>
        <v>0</v>
      </c>
      <c r="M43" s="10"/>
      <c r="N43" s="40">
        <f t="shared" si="9"/>
        <v>0</v>
      </c>
      <c r="O43" s="57">
        <f t="shared" si="10"/>
        <v>24</v>
      </c>
    </row>
    <row r="44" spans="1:15" ht="15.75">
      <c r="A44" s="12" t="s">
        <v>100</v>
      </c>
      <c r="B44" s="2" t="s">
        <v>181</v>
      </c>
      <c r="C44" s="3"/>
      <c r="D44" s="41"/>
      <c r="E44" s="8"/>
      <c r="F44" s="40">
        <f t="shared" si="0"/>
        <v>0</v>
      </c>
      <c r="G44" s="10"/>
      <c r="H44" s="40">
        <f t="shared" si="6"/>
        <v>0</v>
      </c>
      <c r="I44" s="50"/>
      <c r="J44" s="40">
        <f t="shared" si="7"/>
        <v>0</v>
      </c>
      <c r="K44" s="10"/>
      <c r="L44" s="41">
        <f t="shared" si="8"/>
        <v>0</v>
      </c>
      <c r="M44" s="10">
        <v>7</v>
      </c>
      <c r="N44" s="40">
        <f t="shared" si="9"/>
        <v>21</v>
      </c>
      <c r="O44" s="57">
        <f t="shared" si="10"/>
        <v>21</v>
      </c>
    </row>
    <row r="45" spans="1:15" ht="15.75">
      <c r="A45" s="12" t="s">
        <v>101</v>
      </c>
      <c r="B45" s="2" t="s">
        <v>19</v>
      </c>
      <c r="C45" s="3" t="s">
        <v>20</v>
      </c>
      <c r="D45" s="41">
        <v>19</v>
      </c>
      <c r="E45" s="11"/>
      <c r="F45" s="40">
        <f t="shared" si="0"/>
        <v>0</v>
      </c>
      <c r="G45" s="10"/>
      <c r="H45" s="40">
        <f t="shared" si="6"/>
        <v>0</v>
      </c>
      <c r="I45" s="50"/>
      <c r="J45" s="40">
        <f t="shared" si="7"/>
        <v>0</v>
      </c>
      <c r="K45" s="10"/>
      <c r="L45" s="41">
        <f t="shared" si="8"/>
        <v>0</v>
      </c>
      <c r="M45" s="10"/>
      <c r="N45" s="40">
        <f t="shared" si="9"/>
        <v>0</v>
      </c>
      <c r="O45" s="57">
        <f t="shared" si="10"/>
        <v>19</v>
      </c>
    </row>
    <row r="46" spans="1:15" ht="15.75">
      <c r="A46" s="12" t="s">
        <v>102</v>
      </c>
      <c r="B46" s="2" t="s">
        <v>33</v>
      </c>
      <c r="C46" s="3" t="s">
        <v>9</v>
      </c>
      <c r="D46" s="41">
        <v>15</v>
      </c>
      <c r="E46" s="8"/>
      <c r="F46" s="40">
        <f t="shared" si="0"/>
        <v>0</v>
      </c>
      <c r="G46" s="1"/>
      <c r="H46" s="40">
        <f t="shared" si="6"/>
        <v>0</v>
      </c>
      <c r="I46" s="50"/>
      <c r="J46" s="40">
        <f t="shared" si="7"/>
        <v>0</v>
      </c>
      <c r="K46" s="1"/>
      <c r="L46" s="41">
        <f t="shared" si="8"/>
        <v>0</v>
      </c>
      <c r="M46" s="1"/>
      <c r="N46" s="40">
        <f t="shared" si="9"/>
        <v>0</v>
      </c>
      <c r="O46" s="57">
        <f t="shared" si="10"/>
        <v>15</v>
      </c>
    </row>
    <row r="47" spans="1:15" ht="15.75">
      <c r="A47" s="12" t="s">
        <v>103</v>
      </c>
      <c r="B47" s="2" t="s">
        <v>25</v>
      </c>
      <c r="C47" s="3" t="s">
        <v>10</v>
      </c>
      <c r="D47" s="41">
        <v>13</v>
      </c>
      <c r="E47" s="8"/>
      <c r="F47" s="40">
        <f t="shared" si="0"/>
        <v>0</v>
      </c>
      <c r="G47" s="10"/>
      <c r="H47" s="40">
        <f t="shared" si="6"/>
        <v>0</v>
      </c>
      <c r="I47" s="50"/>
      <c r="J47" s="40">
        <f t="shared" si="7"/>
        <v>0</v>
      </c>
      <c r="K47" s="10"/>
      <c r="L47" s="41">
        <f t="shared" si="8"/>
        <v>0</v>
      </c>
      <c r="M47" s="10"/>
      <c r="N47" s="40">
        <f t="shared" si="9"/>
        <v>0</v>
      </c>
      <c r="O47" s="57">
        <f t="shared" si="10"/>
        <v>13</v>
      </c>
    </row>
    <row r="48" spans="1:15" ht="15.75">
      <c r="A48" s="12" t="s">
        <v>104</v>
      </c>
      <c r="B48" s="2" t="s">
        <v>34</v>
      </c>
      <c r="C48" s="3" t="s">
        <v>20</v>
      </c>
      <c r="D48" s="41">
        <v>13</v>
      </c>
      <c r="E48" s="8"/>
      <c r="F48" s="40">
        <f t="shared" si="0"/>
        <v>0</v>
      </c>
      <c r="G48" s="10"/>
      <c r="H48" s="40">
        <f t="shared" si="6"/>
        <v>0</v>
      </c>
      <c r="I48" s="50"/>
      <c r="J48" s="40">
        <f t="shared" si="7"/>
        <v>0</v>
      </c>
      <c r="K48" s="10"/>
      <c r="L48" s="41">
        <f t="shared" si="8"/>
        <v>0</v>
      </c>
      <c r="M48" s="10"/>
      <c r="N48" s="40">
        <f t="shared" si="9"/>
        <v>0</v>
      </c>
      <c r="O48" s="57">
        <f t="shared" si="10"/>
        <v>13</v>
      </c>
    </row>
    <row r="49" spans="1:15" ht="15.75">
      <c r="A49" s="12" t="s">
        <v>173</v>
      </c>
      <c r="B49" s="2" t="s">
        <v>177</v>
      </c>
      <c r="C49" s="3" t="s">
        <v>176</v>
      </c>
      <c r="D49" s="41"/>
      <c r="E49" s="8"/>
      <c r="F49" s="40"/>
      <c r="G49" s="10"/>
      <c r="H49" s="40">
        <f t="shared" si="6"/>
        <v>0</v>
      </c>
      <c r="I49" s="50"/>
      <c r="J49" s="40">
        <f t="shared" si="7"/>
        <v>0</v>
      </c>
      <c r="K49" s="10"/>
      <c r="L49" s="41">
        <f t="shared" si="8"/>
        <v>0</v>
      </c>
      <c r="M49" s="10">
        <v>4</v>
      </c>
      <c r="N49" s="40">
        <f t="shared" si="9"/>
        <v>12</v>
      </c>
      <c r="O49" s="57">
        <f t="shared" si="10"/>
        <v>12</v>
      </c>
    </row>
    <row r="50" spans="1:15" ht="15.75">
      <c r="A50" s="12" t="s">
        <v>174</v>
      </c>
      <c r="B50" s="2" t="s">
        <v>35</v>
      </c>
      <c r="C50" s="3" t="s">
        <v>10</v>
      </c>
      <c r="D50" s="41">
        <v>11</v>
      </c>
      <c r="E50" s="8"/>
      <c r="F50" s="40">
        <f>E50*1.5</f>
        <v>0</v>
      </c>
      <c r="G50" s="10"/>
      <c r="H50" s="40">
        <f t="shared" si="6"/>
        <v>0</v>
      </c>
      <c r="I50" s="50"/>
      <c r="J50" s="40">
        <f t="shared" si="7"/>
        <v>0</v>
      </c>
      <c r="K50" s="10"/>
      <c r="L50" s="41">
        <f t="shared" si="8"/>
        <v>0</v>
      </c>
      <c r="M50" s="10"/>
      <c r="N50" s="40">
        <f t="shared" si="9"/>
        <v>0</v>
      </c>
      <c r="O50" s="57">
        <f t="shared" si="10"/>
        <v>11</v>
      </c>
    </row>
    <row r="51" spans="1:15" ht="15.75">
      <c r="A51" s="12" t="s">
        <v>183</v>
      </c>
      <c r="B51" s="2" t="s">
        <v>26</v>
      </c>
      <c r="C51" s="3" t="s">
        <v>20</v>
      </c>
      <c r="D51" s="41">
        <v>11</v>
      </c>
      <c r="E51" s="8"/>
      <c r="F51" s="40">
        <f>E51*1.5</f>
        <v>0</v>
      </c>
      <c r="G51" s="10"/>
      <c r="H51" s="40">
        <f t="shared" si="6"/>
        <v>0</v>
      </c>
      <c r="I51" s="50"/>
      <c r="J51" s="40">
        <f t="shared" si="7"/>
        <v>0</v>
      </c>
      <c r="K51" s="10"/>
      <c r="L51" s="41">
        <f t="shared" si="8"/>
        <v>0</v>
      </c>
      <c r="M51" s="10"/>
      <c r="N51" s="40">
        <f t="shared" si="9"/>
        <v>0</v>
      </c>
      <c r="O51" s="57">
        <f t="shared" si="10"/>
        <v>11</v>
      </c>
    </row>
    <row r="52" spans="1:15" ht="15.75">
      <c r="A52" s="12" t="s">
        <v>184</v>
      </c>
      <c r="B52" s="2" t="s">
        <v>50</v>
      </c>
      <c r="C52" s="3" t="s">
        <v>27</v>
      </c>
      <c r="D52" s="41">
        <v>10</v>
      </c>
      <c r="E52" s="8"/>
      <c r="F52" s="40">
        <f>E52*1.5</f>
        <v>0</v>
      </c>
      <c r="G52" s="10"/>
      <c r="H52" s="40">
        <f t="shared" si="6"/>
        <v>0</v>
      </c>
      <c r="I52" s="50"/>
      <c r="J52" s="40">
        <f t="shared" si="7"/>
        <v>0</v>
      </c>
      <c r="K52" s="10"/>
      <c r="L52" s="41">
        <f t="shared" si="8"/>
        <v>0</v>
      </c>
      <c r="M52" s="10"/>
      <c r="N52" s="40">
        <f t="shared" si="9"/>
        <v>0</v>
      </c>
      <c r="O52" s="57">
        <f t="shared" si="10"/>
        <v>10</v>
      </c>
    </row>
    <row r="53" spans="1:15" ht="15.75">
      <c r="A53" s="12" t="s">
        <v>185</v>
      </c>
      <c r="B53" s="2" t="s">
        <v>42</v>
      </c>
      <c r="C53" s="3" t="s">
        <v>10</v>
      </c>
      <c r="D53" s="41">
        <v>9</v>
      </c>
      <c r="E53" s="8"/>
      <c r="F53" s="40">
        <f>E53*1.5</f>
        <v>0</v>
      </c>
      <c r="G53" s="1"/>
      <c r="H53" s="40">
        <f t="shared" si="6"/>
        <v>0</v>
      </c>
      <c r="I53" s="50"/>
      <c r="J53" s="40">
        <f t="shared" si="7"/>
        <v>0</v>
      </c>
      <c r="K53" s="1"/>
      <c r="L53" s="41">
        <f t="shared" si="8"/>
        <v>0</v>
      </c>
      <c r="M53" s="1"/>
      <c r="N53" s="40">
        <f t="shared" si="9"/>
        <v>0</v>
      </c>
      <c r="O53" s="57">
        <f t="shared" si="10"/>
        <v>9</v>
      </c>
    </row>
  </sheetData>
  <printOptions/>
  <pageMargins left="0.7480314960629921" right="0.15748031496062992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39"/>
  <sheetViews>
    <sheetView workbookViewId="0" topLeftCell="A1">
      <selection activeCell="B30" sqref="B30"/>
    </sheetView>
  </sheetViews>
  <sheetFormatPr defaultColWidth="9.140625" defaultRowHeight="12.75"/>
  <cols>
    <col min="1" max="1" width="15.7109375" style="0" customWidth="1"/>
    <col min="2" max="2" width="4.57421875" style="13" customWidth="1"/>
    <col min="3" max="3" width="24.8515625" style="0" customWidth="1"/>
    <col min="4" max="4" width="4.421875" style="13" customWidth="1"/>
    <col min="5" max="5" width="24.00390625" style="0" customWidth="1"/>
    <col min="6" max="6" width="5.00390625" style="7" customWidth="1"/>
    <col min="7" max="7" width="24.140625" style="0" customWidth="1"/>
  </cols>
  <sheetData>
    <row r="2" spans="2:7" ht="12.75">
      <c r="B2" s="83" t="s">
        <v>129</v>
      </c>
      <c r="C2" s="84"/>
      <c r="D2" s="83" t="s">
        <v>130</v>
      </c>
      <c r="E2" s="84"/>
      <c r="F2" s="85" t="s">
        <v>131</v>
      </c>
      <c r="G2" s="85"/>
    </row>
    <row r="3" spans="1:7" ht="35.25">
      <c r="A3" s="10" t="s">
        <v>105</v>
      </c>
      <c r="B3" s="14" t="s">
        <v>128</v>
      </c>
      <c r="C3" s="15" t="s">
        <v>132</v>
      </c>
      <c r="D3" s="14" t="s">
        <v>128</v>
      </c>
      <c r="E3" s="15" t="s">
        <v>132</v>
      </c>
      <c r="F3" s="14" t="s">
        <v>128</v>
      </c>
      <c r="G3" s="15" t="s">
        <v>132</v>
      </c>
    </row>
    <row r="4" spans="1:7" ht="12.75">
      <c r="A4" s="10" t="s">
        <v>167</v>
      </c>
      <c r="B4" s="16">
        <v>4</v>
      </c>
      <c r="C4" s="15" t="s">
        <v>171</v>
      </c>
      <c r="D4" s="14"/>
      <c r="E4" s="15"/>
      <c r="F4" s="14"/>
      <c r="G4" s="15"/>
    </row>
    <row r="5" spans="1:7" ht="12.75">
      <c r="A5" s="10" t="s">
        <v>168</v>
      </c>
      <c r="B5" s="16">
        <v>4</v>
      </c>
      <c r="C5" s="15" t="s">
        <v>172</v>
      </c>
      <c r="D5" s="14"/>
      <c r="E5" s="15"/>
      <c r="F5" s="14"/>
      <c r="G5" s="15"/>
    </row>
    <row r="6" spans="1:7" ht="12.75">
      <c r="A6" s="10" t="s">
        <v>106</v>
      </c>
      <c r="B6" s="16">
        <v>13</v>
      </c>
      <c r="C6" s="17" t="s">
        <v>108</v>
      </c>
      <c r="D6" s="16"/>
      <c r="E6" s="17"/>
      <c r="F6" s="16"/>
      <c r="G6" s="17"/>
    </row>
    <row r="7" spans="1:7" ht="12.75">
      <c r="A7" s="10" t="s">
        <v>107</v>
      </c>
      <c r="B7" s="16">
        <v>13</v>
      </c>
      <c r="C7" s="17" t="s">
        <v>108</v>
      </c>
      <c r="D7" s="16"/>
      <c r="E7" s="17"/>
      <c r="F7" s="16"/>
      <c r="G7" s="17"/>
    </row>
    <row r="8" spans="1:7" ht="12.75">
      <c r="A8" s="10" t="s">
        <v>109</v>
      </c>
      <c r="B8" s="16">
        <v>7</v>
      </c>
      <c r="C8" s="17" t="s">
        <v>110</v>
      </c>
      <c r="D8" s="16"/>
      <c r="E8" s="17"/>
      <c r="F8" s="16"/>
      <c r="G8" s="17"/>
    </row>
    <row r="9" spans="1:7" ht="12.75">
      <c r="A9" s="10" t="s">
        <v>111</v>
      </c>
      <c r="B9" s="16">
        <v>20</v>
      </c>
      <c r="C9" s="17" t="s">
        <v>119</v>
      </c>
      <c r="D9" s="16">
        <v>0</v>
      </c>
      <c r="E9" s="17" t="s">
        <v>112</v>
      </c>
      <c r="F9" s="16">
        <v>20</v>
      </c>
      <c r="G9" s="17" t="s">
        <v>133</v>
      </c>
    </row>
    <row r="10" spans="1:7" ht="12.75">
      <c r="A10" s="10" t="s">
        <v>148</v>
      </c>
      <c r="B10" s="16"/>
      <c r="C10" s="17"/>
      <c r="D10" s="16">
        <v>15</v>
      </c>
      <c r="E10" s="17" t="s">
        <v>113</v>
      </c>
      <c r="F10" s="16"/>
      <c r="G10" s="17"/>
    </row>
    <row r="11" spans="1:7" ht="12.75">
      <c r="A11" s="10" t="s">
        <v>149</v>
      </c>
      <c r="B11" s="16"/>
      <c r="C11" s="17"/>
      <c r="D11" s="16">
        <v>9</v>
      </c>
      <c r="E11" s="17" t="s">
        <v>114</v>
      </c>
      <c r="F11" s="16"/>
      <c r="G11" s="17"/>
    </row>
    <row r="12" spans="1:7" ht="12.75">
      <c r="A12" s="10" t="s">
        <v>150</v>
      </c>
      <c r="B12" s="16"/>
      <c r="C12" s="17"/>
      <c r="D12" s="16">
        <v>0</v>
      </c>
      <c r="E12" s="17" t="s">
        <v>117</v>
      </c>
      <c r="F12" s="16">
        <v>20</v>
      </c>
      <c r="G12" s="17" t="s">
        <v>135</v>
      </c>
    </row>
    <row r="13" spans="1:7" ht="12.75">
      <c r="A13" s="19" t="s">
        <v>51</v>
      </c>
      <c r="B13" s="20"/>
      <c r="C13" s="21"/>
      <c r="D13" s="20">
        <v>28</v>
      </c>
      <c r="E13" s="21" t="s">
        <v>188</v>
      </c>
      <c r="F13" s="20"/>
      <c r="G13" s="21"/>
    </row>
    <row r="14" spans="1:7" ht="12.75">
      <c r="A14" s="19" t="s">
        <v>186</v>
      </c>
      <c r="B14" s="20"/>
      <c r="C14" s="21"/>
      <c r="D14" s="20">
        <v>27</v>
      </c>
      <c r="E14" s="21" t="s">
        <v>187</v>
      </c>
      <c r="F14" s="20"/>
      <c r="G14" s="21"/>
    </row>
    <row r="15" spans="1:7" ht="13.5" thickBot="1">
      <c r="A15" s="19" t="s">
        <v>151</v>
      </c>
      <c r="B15" s="20">
        <v>17</v>
      </c>
      <c r="C15" s="21" t="s">
        <v>118</v>
      </c>
      <c r="D15" s="20">
        <v>11</v>
      </c>
      <c r="E15" s="21" t="s">
        <v>115</v>
      </c>
      <c r="F15" s="30"/>
      <c r="G15" s="31"/>
    </row>
    <row r="16" spans="1:7" ht="12.75">
      <c r="A16" s="24" t="s">
        <v>152</v>
      </c>
      <c r="B16" s="25">
        <v>0</v>
      </c>
      <c r="C16" s="26" t="s">
        <v>116</v>
      </c>
      <c r="D16" s="25">
        <v>10</v>
      </c>
      <c r="E16" s="26" t="s">
        <v>190</v>
      </c>
      <c r="F16" s="22">
        <v>17</v>
      </c>
      <c r="G16" s="47" t="s">
        <v>143</v>
      </c>
    </row>
    <row r="17" spans="1:7" ht="12.75">
      <c r="A17" s="27"/>
      <c r="B17" s="16"/>
      <c r="C17" s="17"/>
      <c r="D17" s="16"/>
      <c r="E17" s="17"/>
      <c r="F17" s="48">
        <f>SUM(F18:F20)</f>
        <v>40</v>
      </c>
      <c r="G17" t="s">
        <v>193</v>
      </c>
    </row>
    <row r="18" spans="1:7" ht="12.75">
      <c r="A18" s="27"/>
      <c r="B18" s="16"/>
      <c r="C18" s="17"/>
      <c r="D18" s="16"/>
      <c r="E18" s="17"/>
      <c r="F18" s="18">
        <v>20</v>
      </c>
      <c r="G18" s="28" t="s">
        <v>156</v>
      </c>
    </row>
    <row r="19" spans="1:7" ht="12.75">
      <c r="A19" s="27"/>
      <c r="B19" s="16"/>
      <c r="C19" s="17"/>
      <c r="D19" s="16"/>
      <c r="E19" s="17"/>
      <c r="F19" s="18">
        <v>20</v>
      </c>
      <c r="G19" s="28" t="s">
        <v>158</v>
      </c>
    </row>
    <row r="20" spans="1:7" ht="13.5" thickBot="1">
      <c r="A20" s="29"/>
      <c r="B20" s="30"/>
      <c r="C20" s="31"/>
      <c r="D20" s="30"/>
      <c r="E20" s="31"/>
      <c r="F20" s="32">
        <v>0</v>
      </c>
      <c r="G20" s="33" t="s">
        <v>157</v>
      </c>
    </row>
    <row r="21" spans="1:7" ht="12.75">
      <c r="A21" s="6" t="s">
        <v>153</v>
      </c>
      <c r="B21" s="22">
        <v>11</v>
      </c>
      <c r="C21" s="23" t="s">
        <v>120</v>
      </c>
      <c r="D21" s="22"/>
      <c r="E21" s="23"/>
      <c r="F21" s="22">
        <v>11</v>
      </c>
      <c r="G21" s="23" t="s">
        <v>134</v>
      </c>
    </row>
    <row r="22" spans="1:7" ht="12.75">
      <c r="A22" s="10" t="s">
        <v>154</v>
      </c>
      <c r="B22" s="16">
        <v>7</v>
      </c>
      <c r="C22" s="17" t="s">
        <v>121</v>
      </c>
      <c r="D22" s="16"/>
      <c r="E22" s="17"/>
      <c r="F22" s="16">
        <v>20</v>
      </c>
      <c r="G22" s="17" t="s">
        <v>142</v>
      </c>
    </row>
    <row r="23" spans="1:7" ht="13.5" thickBot="1">
      <c r="A23" s="19" t="s">
        <v>125</v>
      </c>
      <c r="B23" s="20">
        <v>6</v>
      </c>
      <c r="C23" s="21" t="s">
        <v>122</v>
      </c>
      <c r="D23" s="20"/>
      <c r="E23" s="21"/>
      <c r="F23" s="30"/>
      <c r="G23" s="31"/>
    </row>
    <row r="24" spans="1:7" ht="12.75">
      <c r="A24" s="24" t="s">
        <v>126</v>
      </c>
      <c r="B24" s="25">
        <v>4</v>
      </c>
      <c r="C24" s="26" t="s">
        <v>123</v>
      </c>
      <c r="D24" s="25"/>
      <c r="E24" s="26"/>
      <c r="F24" s="22">
        <v>13</v>
      </c>
      <c r="G24" s="47" t="s">
        <v>159</v>
      </c>
    </row>
    <row r="25" spans="1:7" ht="12.75">
      <c r="A25" s="27"/>
      <c r="B25" s="16"/>
      <c r="C25" s="17"/>
      <c r="D25" s="16"/>
      <c r="E25" s="17"/>
      <c r="F25" s="48">
        <f>SUM(F26:F27)</f>
        <v>35</v>
      </c>
      <c r="G25" s="49" t="s">
        <v>193</v>
      </c>
    </row>
    <row r="26" spans="1:7" ht="12.75">
      <c r="A26" s="27"/>
      <c r="B26" s="16"/>
      <c r="C26" s="17"/>
      <c r="D26" s="16"/>
      <c r="E26" s="17"/>
      <c r="F26" s="18">
        <v>15</v>
      </c>
      <c r="G26" s="28" t="s">
        <v>160</v>
      </c>
    </row>
    <row r="27" spans="1:7" ht="13.5" thickBot="1">
      <c r="A27" s="29"/>
      <c r="B27" s="30"/>
      <c r="C27" s="31"/>
      <c r="D27" s="30"/>
      <c r="E27" s="31"/>
      <c r="F27" s="32">
        <v>20</v>
      </c>
      <c r="G27" s="33" t="s">
        <v>161</v>
      </c>
    </row>
    <row r="28" spans="1:7" ht="12.75">
      <c r="A28" s="6" t="s">
        <v>127</v>
      </c>
      <c r="B28" s="22">
        <v>2</v>
      </c>
      <c r="C28" s="23" t="s">
        <v>124</v>
      </c>
      <c r="D28" s="22"/>
      <c r="E28" s="23"/>
      <c r="F28" s="22"/>
      <c r="G28" s="23"/>
    </row>
    <row r="29" spans="1:7" ht="12.75">
      <c r="A29" s="10" t="s">
        <v>136</v>
      </c>
      <c r="B29" s="16"/>
      <c r="C29" s="17"/>
      <c r="D29" s="16"/>
      <c r="E29" s="17"/>
      <c r="F29" s="16">
        <v>20</v>
      </c>
      <c r="G29" s="17" t="s">
        <v>137</v>
      </c>
    </row>
    <row r="30" spans="1:7" ht="12.75">
      <c r="A30" s="10" t="s">
        <v>138</v>
      </c>
      <c r="B30" s="16"/>
      <c r="C30" s="17"/>
      <c r="D30" s="16"/>
      <c r="E30" s="17"/>
      <c r="F30" s="16">
        <v>11</v>
      </c>
      <c r="G30" s="17" t="s">
        <v>139</v>
      </c>
    </row>
    <row r="31" spans="1:7" ht="12.75">
      <c r="A31" s="10" t="s">
        <v>140</v>
      </c>
      <c r="B31" s="16"/>
      <c r="C31" s="17"/>
      <c r="D31" s="16">
        <v>9</v>
      </c>
      <c r="E31" s="17" t="s">
        <v>145</v>
      </c>
      <c r="F31" s="16">
        <v>17</v>
      </c>
      <c r="G31" s="17" t="s">
        <v>141</v>
      </c>
    </row>
    <row r="32" spans="1:7" ht="12.75">
      <c r="A32" s="10" t="s">
        <v>155</v>
      </c>
      <c r="B32" s="16"/>
      <c r="C32" s="17"/>
      <c r="D32" s="16">
        <v>8</v>
      </c>
      <c r="E32" s="17" t="s">
        <v>146</v>
      </c>
      <c r="F32" s="16"/>
      <c r="G32" s="17"/>
    </row>
    <row r="33" spans="1:7" ht="13.5" thickBot="1">
      <c r="A33" s="19" t="s">
        <v>144</v>
      </c>
      <c r="B33" s="20"/>
      <c r="C33" s="21"/>
      <c r="D33" s="20">
        <v>7</v>
      </c>
      <c r="E33" s="21" t="s">
        <v>147</v>
      </c>
      <c r="F33" s="20">
        <v>20</v>
      </c>
      <c r="G33" s="21" t="s">
        <v>166</v>
      </c>
    </row>
    <row r="34" spans="1:7" ht="12.75">
      <c r="A34" s="36" t="s">
        <v>170</v>
      </c>
      <c r="B34" s="25"/>
      <c r="C34" s="26"/>
      <c r="D34" s="25"/>
      <c r="E34" s="26"/>
      <c r="F34" s="25">
        <f>SUM(F35:F36)</f>
        <v>32</v>
      </c>
      <c r="G34" s="34" t="s">
        <v>193</v>
      </c>
    </row>
    <row r="35" spans="1:7" ht="12.75">
      <c r="A35" s="27"/>
      <c r="B35" s="16"/>
      <c r="C35" s="17"/>
      <c r="D35" s="16"/>
      <c r="E35" s="17"/>
      <c r="F35" s="12">
        <v>15</v>
      </c>
      <c r="G35" s="28" t="s">
        <v>164</v>
      </c>
    </row>
    <row r="36" spans="1:7" ht="13.5" thickBot="1">
      <c r="A36" s="29"/>
      <c r="B36" s="30"/>
      <c r="C36" s="31"/>
      <c r="D36" s="30"/>
      <c r="E36" s="31"/>
      <c r="F36" s="37">
        <v>17</v>
      </c>
      <c r="G36" s="33" t="s">
        <v>165</v>
      </c>
    </row>
    <row r="37" spans="1:7" ht="12.75">
      <c r="A37" s="24" t="s">
        <v>169</v>
      </c>
      <c r="B37" s="25"/>
      <c r="C37" s="26"/>
      <c r="D37" s="25"/>
      <c r="E37" s="26"/>
      <c r="F37" s="25">
        <f>SUM(F38:F39)</f>
        <v>25</v>
      </c>
      <c r="G37" s="34" t="s">
        <v>193</v>
      </c>
    </row>
    <row r="38" spans="1:7" ht="12.75">
      <c r="A38" s="27"/>
      <c r="B38" s="16"/>
      <c r="C38" s="17"/>
      <c r="D38" s="16"/>
      <c r="E38" s="17"/>
      <c r="F38" s="12">
        <v>15</v>
      </c>
      <c r="G38" s="28" t="s">
        <v>162</v>
      </c>
    </row>
    <row r="39" spans="1:7" ht="13.5" thickBot="1">
      <c r="A39" s="29"/>
      <c r="B39" s="30"/>
      <c r="C39" s="38"/>
      <c r="D39" s="30"/>
      <c r="E39" s="38"/>
      <c r="F39" s="37">
        <v>10</v>
      </c>
      <c r="G39" s="33" t="s">
        <v>163</v>
      </c>
    </row>
  </sheetData>
  <mergeCells count="3">
    <mergeCell ref="B2:C2"/>
    <mergeCell ref="D2:E2"/>
    <mergeCell ref="F2:G2"/>
  </mergeCells>
  <printOptions/>
  <pageMargins left="0.7480314960629921" right="0.7480314960629921" top="0.5905511811023623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Baibinja</dc:creator>
  <cp:keywords/>
  <dc:description/>
  <cp:lastModifiedBy>Demo</cp:lastModifiedBy>
  <cp:lastPrinted>2004-11-25T10:24:47Z</cp:lastPrinted>
  <dcterms:created xsi:type="dcterms:W3CDTF">2004-09-28T08:53:54Z</dcterms:created>
  <dcterms:modified xsi:type="dcterms:W3CDTF">2004-11-30T09:28:33Z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